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35"/>
  </bookViews>
  <sheets>
    <sheet name="Лист1" sheetId="17" r:id="rId1"/>
  </sheets>
  <definedNames>
    <definedName name="_xlnm._FilterDatabase" localSheetId="0" hidden="1">Лист1!$A$17:$Q$96</definedName>
    <definedName name="_xlnm.Print_Titles" localSheetId="0">Лист1!$15:$17</definedName>
  </definedNames>
  <calcPr calcId="145621"/>
</workbook>
</file>

<file path=xl/calcChain.xml><?xml version="1.0" encoding="utf-8"?>
<calcChain xmlns="http://schemas.openxmlformats.org/spreadsheetml/2006/main">
  <c r="J41" i="17" l="1"/>
  <c r="J42" i="17"/>
  <c r="J40" i="17"/>
  <c r="J39" i="17"/>
  <c r="J43" i="17"/>
  <c r="J88" i="17"/>
  <c r="J77" i="17"/>
  <c r="J53" i="17"/>
  <c r="M53" i="17"/>
  <c r="J54" i="17"/>
  <c r="M54" i="17"/>
  <c r="J51" i="17"/>
  <c r="M51" i="17"/>
  <c r="J65" i="17"/>
  <c r="J89" i="17"/>
  <c r="J84" i="17"/>
  <c r="J87" i="17"/>
  <c r="J62" i="17"/>
  <c r="J61" i="17"/>
  <c r="J57" i="17"/>
  <c r="J58" i="17"/>
  <c r="J49" i="17"/>
  <c r="J48" i="17"/>
  <c r="J21" i="17"/>
  <c r="J20" i="17"/>
  <c r="J55" i="17" l="1"/>
  <c r="J72" i="17" l="1"/>
  <c r="J29" i="17" l="1"/>
  <c r="M29" i="17" s="1"/>
  <c r="J32" i="17"/>
  <c r="M90" i="17"/>
  <c r="J90" i="17"/>
  <c r="H90" i="17"/>
  <c r="M80" i="17"/>
  <c r="J80" i="17"/>
  <c r="H80" i="17"/>
  <c r="M73" i="17"/>
  <c r="J73" i="17"/>
  <c r="H73" i="17"/>
  <c r="M56" i="17"/>
  <c r="M70" i="17" s="1"/>
  <c r="J56" i="17"/>
  <c r="H56" i="17"/>
  <c r="H70" i="17" s="1"/>
  <c r="J70" i="17" l="1"/>
  <c r="M27" i="17"/>
  <c r="J27" i="17"/>
  <c r="H27" i="17"/>
  <c r="M33" i="17"/>
  <c r="J33" i="17"/>
  <c r="H33" i="17"/>
  <c r="K91" i="17"/>
  <c r="J37" i="17" l="1"/>
  <c r="J91" i="17" s="1"/>
  <c r="M37" i="17"/>
  <c r="M91" i="17" s="1"/>
  <c r="H37" i="17"/>
  <c r="H91" i="17" s="1"/>
</calcChain>
</file>

<file path=xl/sharedStrings.xml><?xml version="1.0" encoding="utf-8"?>
<sst xmlns="http://schemas.openxmlformats.org/spreadsheetml/2006/main" count="307" uniqueCount="215">
  <si>
    <t>КОСГУ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</si>
  <si>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</si>
  <si>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</si>
  <si>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</si>
  <si>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</si>
  <si>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</si>
  <si>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</si>
  <si>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</si>
  <si>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</si>
  <si>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</si>
  <si>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</si>
  <si>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</si>
  <si>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</si>
  <si>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</si>
  <si>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</si>
  <si>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</si>
  <si>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</si>
  <si>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</si>
  <si>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</si>
  <si>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</si>
  <si>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Заправка картриджей</t>
  </si>
  <si>
    <t xml:space="preserve">Повышение квалификации работников </t>
  </si>
  <si>
    <t>ОСАГО а/машины</t>
  </si>
  <si>
    <t>Приобретение  хозяйственных, санитарных и расходных  материалов для содержания помещений</t>
  </si>
  <si>
    <t>О Т Ч Е Т</t>
  </si>
  <si>
    <t>(Наименование муниципальной программы в соответствии с постановлением об ее утверждении)</t>
  </si>
  <si>
    <t>КЦСР</t>
  </si>
  <si>
    <t>КВР</t>
  </si>
  <si>
    <t>К списанию</t>
  </si>
  <si>
    <t>1.1</t>
  </si>
  <si>
    <t>1.2</t>
  </si>
  <si>
    <t>Оказание услуг по ТО узлов учета т/энергии здания администрации (инв. №9237) ЛО, Всеволожский р-он, д. Колтуши, д. 32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</si>
  <si>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</si>
  <si>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</si>
  <si>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</si>
  <si>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</si>
  <si>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</si>
  <si>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</si>
  <si>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</si>
  <si>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</si>
  <si>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</si>
  <si>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</si>
  <si>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</si>
  <si>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</si>
  <si>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</si>
  <si>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</si>
  <si>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</si>
  <si>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</si>
  <si>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</si>
  <si>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</si>
  <si>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</si>
  <si>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</si>
  <si>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</si>
  <si>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</si>
  <si>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</si>
  <si>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</si>
  <si>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</si>
  <si>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</si>
  <si>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</si>
  <si>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Оплата работ и услуг по ГПД (Хартов А.В. – обслуживание ПО паспортных столов)</t>
  </si>
  <si>
    <t>2.19</t>
  </si>
  <si>
    <t>Приобретение ОС</t>
  </si>
  <si>
    <t>2.20</t>
  </si>
  <si>
    <t xml:space="preserve">Покупка запчастей для обслуживания ИКТ </t>
  </si>
  <si>
    <t>2.21</t>
  </si>
  <si>
    <t>Сервисное обслуживание и ремонт ИКТ</t>
  </si>
  <si>
    <t>КБК</t>
  </si>
  <si>
    <t>2.22</t>
  </si>
  <si>
    <t>2.23</t>
  </si>
  <si>
    <t>2.24</t>
  </si>
  <si>
    <t>Расчет платы за негативное воздействие на окружающую среду</t>
  </si>
  <si>
    <t>2.25</t>
  </si>
  <si>
    <t>1.12</t>
  </si>
  <si>
    <t>1.13</t>
  </si>
  <si>
    <t>Оказание услуг по аренде и дальнейшему обслуживанию грязезащитных ковровых покрытий на резиновой основе</t>
  </si>
  <si>
    <t>Приобретение ГСМ, автомобильной резины</t>
  </si>
  <si>
    <t>2.26</t>
  </si>
  <si>
    <t>Нотариальные услуги</t>
  </si>
  <si>
    <t>Приложение 10</t>
  </si>
  <si>
    <t>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области»</t>
  </si>
  <si>
    <t>Период реализации: 2019 год</t>
  </si>
  <si>
    <t>Постановление администрации муниципального образования Колтушское сельское поселение Всеволожского муниципального района Ленинградской области № 582 от 14.11.2018 г. (с изменениями, внесенными постановлением №30 от 24.01.2019, №232 от 01.04.2019)</t>
  </si>
  <si>
    <t>ИТОГО П.1</t>
  </si>
  <si>
    <t xml:space="preserve">Услуги по текущему ремонту здания </t>
  </si>
  <si>
    <t>Коммунальные услуги по содержанию здания (вывоз ЖБО).</t>
  </si>
  <si>
    <t>Коммунальные услуги по содержанию здания.  (вывоз ТБО)</t>
  </si>
  <si>
    <t xml:space="preserve">Оказание охранных услуг здания администрации </t>
  </si>
  <si>
    <t>Коммунальные услуги по содержанию здания.  Договор на электроснабжение.</t>
  </si>
  <si>
    <t xml:space="preserve">Коммунальные услуги по содержанию здания.  Договор на водоснабжение. </t>
  </si>
  <si>
    <t>Коммунальные услуги по содержанию здания.  Договор на теплоснабжение</t>
  </si>
  <si>
    <t>Противопожарные мероприятия</t>
  </si>
  <si>
    <t>1.9.1</t>
  </si>
  <si>
    <t>1.9.2</t>
  </si>
  <si>
    <t>1.9.3</t>
  </si>
  <si>
    <t>Заключение договора на обслуживание противопожарной сигнализации здания администрации (инв. №9237) ЛО, Всеволожский р-он, д. Колтуши, д. 32</t>
  </si>
  <si>
    <t>Проектирование, эксплуатационная и сметная документация</t>
  </si>
  <si>
    <t>Установка АПС (оборудование, монтаж)</t>
  </si>
  <si>
    <t xml:space="preserve">Услуги по утилизации люминесцентных ламп </t>
  </si>
  <si>
    <t>Приобретение ТМЦ для содержания помещений</t>
  </si>
  <si>
    <t>1.12.1</t>
  </si>
  <si>
    <t>1.12.2</t>
  </si>
  <si>
    <t>Строительные материалы</t>
  </si>
  <si>
    <t>Прочие ТМЦ</t>
  </si>
  <si>
    <t>1. Техническое содержание и эксплуатация зданий  и помещений д.Колтуши д.32</t>
  </si>
  <si>
    <t>2. Обеспеченение деятельности МКУ "Альтернатива"</t>
  </si>
  <si>
    <t>Социальные пособия и компенсации персоналу в денежной форме</t>
  </si>
  <si>
    <t>Обеспечение доступа интернет</t>
  </si>
  <si>
    <t xml:space="preserve">Обеспечение электронного документооборота </t>
  </si>
  <si>
    <t>Оплата услуг справочно-правовой системы</t>
  </si>
  <si>
    <t>Обслуживание и консультационные услуги 1-С «Предприятие», 1-С «Зарплата и кадры»</t>
  </si>
  <si>
    <t>Услуги почты</t>
  </si>
  <si>
    <t>ТО служебной а/машины</t>
  </si>
  <si>
    <t xml:space="preserve">Приобретение   канцелярских товаров и принадлежностей   </t>
  </si>
  <si>
    <t xml:space="preserve">Прочие расходы </t>
  </si>
  <si>
    <t>2.18.1</t>
  </si>
  <si>
    <t>2.18.2</t>
  </si>
  <si>
    <t>Госпошлины, штрафы, сборы</t>
  </si>
  <si>
    <t xml:space="preserve">Пени </t>
  </si>
  <si>
    <t>2.27</t>
  </si>
  <si>
    <t>2.28</t>
  </si>
  <si>
    <t>2.29</t>
  </si>
  <si>
    <t>Ежегодный медицинский осмотр сотрудников</t>
  </si>
  <si>
    <t>Предрейсовый (послерейсовый) осмотр водителя</t>
  </si>
  <si>
    <t>Специальная оценка условий труда</t>
  </si>
  <si>
    <t>Приобретение спецодежды, СИЗ</t>
  </si>
  <si>
    <t>ИТОГО П.2</t>
  </si>
  <si>
    <t>3. Обеспечение жителей информацие о социально-экономическом развитии муниципального образования, о развитии общественной инфраструктуры и иной официальной информации</t>
  </si>
  <si>
    <t xml:space="preserve">3.1. </t>
  </si>
  <si>
    <t>Расходы на изготовление и выпуск муниципальной газеты «Колтушский вестник»</t>
  </si>
  <si>
    <t>ИТОГО П.3</t>
  </si>
  <si>
    <t>4. Содержание автомобильных дорог и их элементов МО Колтушское СП</t>
  </si>
  <si>
    <t>4.1</t>
  </si>
  <si>
    <t>4.2</t>
  </si>
  <si>
    <t>4.3</t>
  </si>
  <si>
    <t>4.4</t>
  </si>
  <si>
    <t>4.5</t>
  </si>
  <si>
    <t>Технический осмотр спецтехники</t>
  </si>
  <si>
    <t>Предрейстовый осмотр трактористов</t>
  </si>
  <si>
    <t xml:space="preserve">Приобретение ГСМ для спецтехники </t>
  </si>
  <si>
    <t>Приобретение средств индивидуальной защиты</t>
  </si>
  <si>
    <t>Приобретение ТМЦ (зап.части)</t>
  </si>
  <si>
    <t>ИТОГО П.4</t>
  </si>
  <si>
    <t>5.1</t>
  </si>
  <si>
    <t>5.2</t>
  </si>
  <si>
    <t>5.3</t>
  </si>
  <si>
    <t>5.4</t>
  </si>
  <si>
    <t>5.5</t>
  </si>
  <si>
    <t>5.6</t>
  </si>
  <si>
    <t>5.7</t>
  </si>
  <si>
    <t>5.8</t>
  </si>
  <si>
    <t>5. Благоустройство территории МО Колтушское СП</t>
  </si>
  <si>
    <t>ИТОГО П.5</t>
  </si>
  <si>
    <t>ИТОГО ПО ПРОГРАММЕ</t>
  </si>
  <si>
    <t>Расходы на проведение ТО автомобиля марки "Соболь"</t>
  </si>
  <si>
    <t>Расходы на содержание автомобиля марки "Соболь"</t>
  </si>
  <si>
    <t xml:space="preserve">Приобретение электробензоинструмента </t>
  </si>
  <si>
    <t>Приобретение тачки строительной 2-колесной с оцинкованным кузовом 110 л. г/п 240 кг.</t>
  </si>
  <si>
    <t xml:space="preserve">Приобретение набора автомобилиста </t>
  </si>
  <si>
    <t>Приобретение инструмента комбинированного</t>
  </si>
  <si>
    <t xml:space="preserve">Приобретение ГСМ   </t>
  </si>
  <si>
    <t>Приобретение расходных материалов, инвентаря, средств индивидуальной защиты</t>
  </si>
  <si>
    <t>ед.поставщик</t>
  </si>
  <si>
    <t>янв 2019</t>
  </si>
  <si>
    <t>дек 2018</t>
  </si>
  <si>
    <t>янв-дек 2019</t>
  </si>
  <si>
    <t>апр 2019</t>
  </si>
  <si>
    <t>окт 2019</t>
  </si>
  <si>
    <t>дог. № ЮРЛ-0013 от 09.01.2019
Телекоммуникационная компания Молния ООО</t>
  </si>
  <si>
    <t>дог. № 22-19 от 01.01.2019, дог. № 02-П от 04.02.2019
Привалов П.А. ИП</t>
  </si>
  <si>
    <t>дог. № 3 
от 14.01.2019
Петров К.И. ИП</t>
  </si>
  <si>
    <t>дог. № 57/1
от 23.01.2019
ПК Пожинтер ООО</t>
  </si>
  <si>
    <t>дог. № 47120000120982
от 25.01.2019
ПСК АО</t>
  </si>
  <si>
    <t>дог. № 04/19
от 09.01.2019
Экстра-Ком ООО</t>
  </si>
  <si>
    <t>дог. № 12-19/ТКО
от 09.01.2019
Сметсберг ООО</t>
  </si>
  <si>
    <t>дог. К-5.1.19-ВС-Б
от 09.01.2019
ЛОКС ООО</t>
  </si>
  <si>
    <t>дог. № 02-16/ТЮ-2019
от 07.02.2019
ГТМ-теплосервис ООО</t>
  </si>
  <si>
    <t>дог. № 02/19
от 09.01.2019
СПб-Сервис ООО</t>
  </si>
  <si>
    <t>дог. № 247000032153 от 20.02.2019, дог. № 247000032153-РТК от 23.01.2019
Ростелеком ПАО</t>
  </si>
  <si>
    <t>дог. № 1993037504
от 11.01.2019
ПФ СКБ Контур АО</t>
  </si>
  <si>
    <t>МК № 01/19
от 09.01.2019
Акцент -Сервис ООО</t>
  </si>
  <si>
    <t>АО № 3 от 11.04.2019</t>
  </si>
  <si>
    <t>ПСК</t>
  </si>
  <si>
    <t>дог. № 12221992 от 19.04.2019 Комус ООО</t>
  </si>
  <si>
    <t>дог. № 071/2019 от 15.05.2019 ГБУЗ ЛО Всеволожская КМБ</t>
  </si>
  <si>
    <t>дог. № УЭ01524419 от 16.04.2019 Строительный Торговый Дом Петрович ООО</t>
  </si>
  <si>
    <t>АО №3 от 11.04.2019</t>
  </si>
  <si>
    <t xml:space="preserve">дог. № 02-01 ЖБО от 09.01.2019 АВК СТРОЙ ООО, АО №4 от 15.05.2019
</t>
  </si>
  <si>
    <t>Штатное пасписание № 10 от 27.06.2019</t>
  </si>
  <si>
    <t xml:space="preserve">дог. № 102/БГУ/2019 от 09.01.2019,
№ 102/ЗКБУ/2019 от 09.01.2019, № 102/2503 от 25.03.2019
Альтаир ООО, дог. № 10/19 от 14.06.2019 Емельянов О.В. ИП
</t>
  </si>
  <si>
    <t>дог. № 20 от 21.01.2019 Арм-Экогрупп ООО,
дог. № 06/19 от 11.02.2019 ЧОУ ДО УЦ Базис,
дог. № 126172535/19Ш от 05.03.2019 АНО ДПО УЦ СКБ Контур, дог. № 119-о23 от 11.03.2019 ЧОУ ДПО "ИПБОТСП", дог. № 30/05/19 от 30.05.2019 Портнов Д.А. ИП</t>
  </si>
  <si>
    <t>дог. № 09/19 от 28.05.2019 Сиденко А.П. ИП, АО №38 от 05.06.2019</t>
  </si>
  <si>
    <t>дог. 3658055 от 19.02.2019 Комус ООО, АО 32 от 29.01.2019, АО №3 от 11.04.2019, АО №4 от 15.05.2019, АО №8 от 05.06.2019, дог. № 19994 от 13.06.2019 Ломакина О.В. ИП</t>
  </si>
  <si>
    <t>дог. 3658055 от 19.02.2019 Комус ООО, АО №3 от 11.04.2019, АО № 8 от 05.06.2019</t>
  </si>
  <si>
    <t>дог. № 6893877 от 17.01.2019 Несте СПб ООО, АО № 1 от 14.01.2019, АО № 2 от 29.01.2019</t>
  </si>
  <si>
    <t>дог. № 05/19
от 09.01.2019
Хартов А.В.</t>
  </si>
  <si>
    <t>дог. 3658055 от 19.02.2019 Комус ООО, дог. № 08/19 от 26.04.2019 ЛДстайл ООО, дог. № 12221992 от 19.04.2019 Комус ООО</t>
  </si>
  <si>
    <t>АО №5 от 22.05.2019, АО №7 от 05.06.2019, АО №6 от 05.06.2019, АО №12 от 21.06.2019, АО №11 от 21.06.2019, АО №10 от 21.06.2019</t>
  </si>
  <si>
    <t>АО №3 от 11.04.2019, АО №4 от 15.05.2019</t>
  </si>
  <si>
    <t>дог. № 03/19 от 09.01.2019 Медиа-Сеть ООО,
МК № 07/19 от 19.03.2019 Медиа-Сеть ООО</t>
  </si>
  <si>
    <t>дог. № 19994 от 13.06.2019 Ломакина О.В. ИП, АО № 9 от 14.06.2019, дог. № 14823 от 17.06.2019 Киришиавтосервис ООО</t>
  </si>
  <si>
    <t>дог. № 1078 от 24.04.2019 Торговый дом Северо-западный ООО, дог. № 04/09-19 от 29.04.2019 Северные стрелы ООО</t>
  </si>
  <si>
    <t>дог. № 04/09-19 от 29.04.2019 Северные стрелы ООО, дог. № 19/0904-34 от 18.04.2019 ВсеИнструменты.ру ООО</t>
  </si>
  <si>
    <t>дог. № 04/09-19 от 29.04.2019 Северные стрелы ООО, АО №8 от 05.06.2019, АО №9 от 14.06.2019, дог. № 14823 от 17.06.2019 Киришиавтосервис ООО</t>
  </si>
  <si>
    <t>дог. № УЭ01512541 от 09.04.2019 Строительный Торговый Дом Петрович ООО, дог. № 04/09-19 от 29.04.2019 Северные стрелы ООО, дог. № УЭ01524419 от 16.04.2019 Строительный Торговый Дом Петрович ООО, дог. № 35 от 15.05.2019 Европласт-бис ООО, дог. 12329904 от 28.05.2019 Комус ООО, дог. 1078 от 24.04.2019 Торговый дом Северо-западный ООО, дог. 19/0904-34 ВсеИнструменты.ру ООО, АО №9 от 14.06.2019, АО №4 от 15.05.2019</t>
  </si>
  <si>
    <t>июль 2019</t>
  </si>
  <si>
    <t>май 2019</t>
  </si>
  <si>
    <t>ед.поставщик
июнь 2019</t>
  </si>
  <si>
    <t>июнь-июль 2019</t>
  </si>
  <si>
    <t>июнь 2019</t>
  </si>
  <si>
    <t>июн-дек 2019</t>
  </si>
  <si>
    <t>авг 2019</t>
  </si>
  <si>
    <t>апр-дек 2019</t>
  </si>
  <si>
    <t>Отчетный период: с 01.01.2019 года по 30.06.2019 года</t>
  </si>
  <si>
    <t>к Постановлению администрации</t>
  </si>
  <si>
    <t>№494 от 10.07.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</si>
</sst>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3" borderId="0" xfId="0" applyFont="1" applyFill="1"/>
    <xf numFmtId="4" fontId="10" fillId="0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/>
    <xf numFmtId="0" fontId="10" fillId="3" borderId="3" xfId="0" applyFont="1" applyFill="1" applyBorder="1" applyAlignment="1"/>
    <xf numFmtId="0" fontId="6" fillId="3" borderId="7" xfId="0" applyFont="1" applyFill="1" applyBorder="1" applyAlignment="1">
      <alignment horizontal="center" vertical="center"/>
    </xf>
    <xf numFmtId="0" fontId="14" fillId="0" borderId="0" xfId="0" applyFont="1" applyFill="1"/>
    <xf numFmtId="0" fontId="7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" fontId="12" fillId="0" borderId="2" xfId="0" applyNumberFormat="1" applyFont="1" applyFill="1" applyBorder="1" applyAlignment="1">
      <alignment horizontal="justify" vertical="top" wrapText="1"/>
    </xf>
    <xf numFmtId="4" fontId="12" fillId="2" borderId="2" xfId="0" applyNumberFormat="1" applyFont="1" applyFill="1" applyBorder="1" applyAlignment="1">
      <alignment horizontal="justify" vertical="top" wrapText="1"/>
    </xf>
    <xf numFmtId="164" fontId="7" fillId="3" borderId="2" xfId="0" applyNumberFormat="1" applyFont="1" applyFill="1" applyBorder="1" applyAlignment="1">
      <alignment horizontal="justify" vertical="top" wrapText="1"/>
    </xf>
    <xf numFmtId="164" fontId="6" fillId="0" borderId="2" xfId="0" applyNumberFormat="1" applyFont="1" applyFill="1" applyBorder="1" applyAlignment="1">
      <alignment horizontal="justify" vertical="top" wrapText="1"/>
    </xf>
    <xf numFmtId="164" fontId="6" fillId="3" borderId="2" xfId="0" applyNumberFormat="1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justify" vertical="top" wrapText="1"/>
    </xf>
    <xf numFmtId="164" fontId="10" fillId="0" borderId="2" xfId="0" applyNumberFormat="1" applyFont="1" applyFill="1" applyBorder="1" applyAlignment="1">
      <alignment horizontal="justify" vertical="top" wrapText="1"/>
    </xf>
    <xf numFmtId="164" fontId="10" fillId="3" borderId="2" xfId="0" applyNumberFormat="1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top" wrapText="1"/>
    </xf>
    <xf numFmtId="4" fontId="12" fillId="2" borderId="0" xfId="0" applyNumberFormat="1" applyFont="1" applyFill="1" applyBorder="1" applyAlignment="1">
      <alignment horizontal="justify" vertical="top" wrapText="1"/>
    </xf>
    <xf numFmtId="49" fontId="8" fillId="0" borderId="2" xfId="0" applyNumberFormat="1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6" fillId="2" borderId="2" xfId="0" applyNumberFormat="1" applyFont="1" applyFill="1" applyBorder="1" applyAlignment="1">
      <alignment horizontal="justify" vertical="top" wrapText="1"/>
    </xf>
    <xf numFmtId="164" fontId="8" fillId="3" borderId="2" xfId="0" applyNumberFormat="1" applyFont="1" applyFill="1" applyBorder="1" applyAlignment="1">
      <alignment horizontal="justify" vertical="top" wrapText="1"/>
    </xf>
    <xf numFmtId="164" fontId="8" fillId="0" borderId="2" xfId="0" applyNumberFormat="1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17" fontId="6" fillId="0" borderId="2" xfId="0" applyNumberFormat="1" applyFont="1" applyFill="1" applyBorder="1" applyAlignment="1">
      <alignment horizontal="justify" vertical="top" wrapText="1"/>
    </xf>
    <xf numFmtId="4" fontId="12" fillId="0" borderId="3" xfId="0" applyNumberFormat="1" applyFont="1" applyFill="1" applyBorder="1" applyAlignment="1">
      <alignment horizontal="justify" vertical="top" wrapText="1"/>
    </xf>
    <xf numFmtId="4" fontId="16" fillId="0" borderId="3" xfId="0" applyNumberFormat="1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 wrapText="1"/>
    </xf>
    <xf numFmtId="49" fontId="6" fillId="0" borderId="6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justify" vertical="top" wrapText="1"/>
    </xf>
    <xf numFmtId="4" fontId="12" fillId="0" borderId="16" xfId="0" applyNumberFormat="1" applyFont="1" applyFill="1" applyBorder="1" applyAlignment="1">
      <alignment horizontal="justify" vertical="top" wrapText="1"/>
    </xf>
    <xf numFmtId="164" fontId="7" fillId="3" borderId="6" xfId="0" applyNumberFormat="1" applyFont="1" applyFill="1" applyBorder="1" applyAlignment="1">
      <alignment horizontal="justify" vertical="top" wrapText="1"/>
    </xf>
    <xf numFmtId="164" fontId="6" fillId="0" borderId="6" xfId="0" applyNumberFormat="1" applyFont="1" applyFill="1" applyBorder="1" applyAlignment="1">
      <alignment horizontal="justify" vertical="top" wrapText="1"/>
    </xf>
    <xf numFmtId="164" fontId="6" fillId="3" borderId="6" xfId="0" applyNumberFormat="1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justify" vertical="top" wrapText="1"/>
    </xf>
    <xf numFmtId="4" fontId="19" fillId="0" borderId="13" xfId="0" applyNumberFormat="1" applyFont="1" applyFill="1" applyBorder="1" applyAlignment="1">
      <alignment horizontal="justify" vertical="top" wrapText="1"/>
    </xf>
    <xf numFmtId="164" fontId="7" fillId="3" borderId="14" xfId="0" applyNumberFormat="1" applyFont="1" applyFill="1" applyBorder="1" applyAlignment="1">
      <alignment horizontal="justify" vertical="top" wrapText="1"/>
    </xf>
    <xf numFmtId="164" fontId="7" fillId="0" borderId="14" xfId="0" applyNumberFormat="1" applyFont="1" applyFill="1" applyBorder="1" applyAlignment="1">
      <alignment horizontal="justify" vertical="top" wrapText="1"/>
    </xf>
    <xf numFmtId="0" fontId="20" fillId="0" borderId="15" xfId="0" applyFont="1" applyFill="1" applyBorder="1" applyAlignment="1">
      <alignment horizontal="justify" vertical="top" wrapText="1"/>
    </xf>
    <xf numFmtId="49" fontId="7" fillId="3" borderId="10" xfId="0" applyNumberFormat="1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 horizontal="justify" vertical="top" wrapText="1"/>
    </xf>
    <xf numFmtId="164" fontId="6" fillId="0" borderId="0" xfId="0" applyNumberFormat="1" applyFont="1" applyFill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164" fontId="6" fillId="3" borderId="7" xfId="0" applyNumberFormat="1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164" fontId="13" fillId="3" borderId="2" xfId="0" applyNumberFormat="1" applyFont="1" applyFill="1" applyBorder="1" applyAlignment="1">
      <alignment horizontal="justify" vertical="top" wrapText="1"/>
    </xf>
    <xf numFmtId="4" fontId="16" fillId="0" borderId="2" xfId="0" applyNumberFormat="1" applyFont="1" applyFill="1" applyBorder="1" applyAlignment="1">
      <alignment horizontal="justify" vertical="top" wrapText="1"/>
    </xf>
    <xf numFmtId="164" fontId="13" fillId="0" borderId="2" xfId="0" applyNumberFormat="1" applyFont="1" applyFill="1" applyBorder="1" applyAlignment="1">
      <alignment horizontal="justify" vertical="top" wrapText="1"/>
    </xf>
    <xf numFmtId="4" fontId="12" fillId="0" borderId="6" xfId="0" applyNumberFormat="1" applyFont="1" applyFill="1" applyBorder="1" applyAlignment="1">
      <alignment horizontal="justify" vertical="top" wrapText="1"/>
    </xf>
    <xf numFmtId="4" fontId="19" fillId="0" borderId="14" xfId="0" applyNumberFormat="1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vertical="top" wrapText="1"/>
    </xf>
    <xf numFmtId="49" fontId="7" fillId="0" borderId="7" xfId="0" applyNumberFormat="1" applyFont="1" applyFill="1" applyBorder="1" applyAlignment="1">
      <alignment horizontal="justify" vertical="top" wrapText="1"/>
    </xf>
    <xf numFmtId="164" fontId="7" fillId="3" borderId="7" xfId="0" applyNumberFormat="1" applyFont="1" applyFill="1" applyBorder="1" applyAlignment="1">
      <alignment horizontal="justify" vertical="top" wrapText="1"/>
    </xf>
    <xf numFmtId="164" fontId="19" fillId="0" borderId="7" xfId="0" applyNumberFormat="1" applyFont="1" applyFill="1" applyBorder="1" applyAlignment="1">
      <alignment horizontal="justify" vertical="top" wrapText="1"/>
    </xf>
    <xf numFmtId="164" fontId="19" fillId="3" borderId="7" xfId="0" applyNumberFormat="1" applyFont="1" applyFill="1" applyBorder="1" applyAlignment="1">
      <alignment horizontal="justify" vertical="top" wrapText="1"/>
    </xf>
    <xf numFmtId="4" fontId="19" fillId="0" borderId="7" xfId="0" applyNumberFormat="1" applyFont="1" applyFill="1" applyBorder="1" applyAlignment="1">
      <alignment horizontal="justify"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view="pageBreakPreview" zoomScale="90" zoomScaleNormal="95" zoomScaleSheetLayoutView="90" workbookViewId="0">
      <selection activeCell="B89" sqref="B89"/>
    </sheetView>
  </sheetViews>
  <sheetFormatPr defaultColWidth="9.140625" defaultRowHeight="12.75" x14ac:dyDescent="0.2"/>
  <cols>
    <col min="1" max="1" width="7.5703125" style="1" customWidth="1"/>
    <col min="2" max="2" width="34.5703125" style="8" customWidth="1"/>
    <col min="3" max="3" width="15.42578125" style="7" customWidth="1"/>
    <col min="4" max="4" width="16.140625" style="11" customWidth="1"/>
    <col min="5" max="5" width="23.7109375" style="4" customWidth="1"/>
    <col min="6" max="6" width="25.85546875" style="4" hidden="1" customWidth="1"/>
    <col min="7" max="7" width="12" style="18" customWidth="1"/>
    <col min="8" max="8" width="13.28515625" style="6" customWidth="1"/>
    <col min="9" max="9" width="11.28515625" style="20" customWidth="1"/>
    <col min="10" max="10" width="13.5703125" style="6" customWidth="1"/>
    <col min="11" max="11" width="11" style="6" hidden="1" customWidth="1"/>
    <col min="12" max="12" width="9.7109375" style="20" customWidth="1"/>
    <col min="13" max="13" width="12.28515625" style="6" customWidth="1"/>
    <col min="14" max="14" width="13.7109375" style="9" customWidth="1"/>
    <col min="15" max="17" width="0" style="1" hidden="1" customWidth="1"/>
    <col min="18" max="18" width="13.85546875" style="12" hidden="1" customWidth="1"/>
    <col min="19" max="19" width="17.7109375" style="1" customWidth="1"/>
    <col min="20" max="16384" width="9.140625" style="1"/>
  </cols>
  <sheetData>
    <row r="1" spans="1:19" ht="15.75" customHeight="1" x14ac:dyDescent="0.2">
      <c r="A1" s="24"/>
      <c r="B1" s="25"/>
      <c r="C1" s="26"/>
      <c r="D1" s="27"/>
      <c r="E1" s="28"/>
      <c r="F1" s="28"/>
      <c r="G1" s="29"/>
      <c r="H1" s="30"/>
      <c r="I1" s="31"/>
      <c r="J1" s="30"/>
      <c r="K1" s="30"/>
      <c r="L1" s="32"/>
      <c r="M1" s="33"/>
      <c r="N1" s="34" t="s">
        <v>78</v>
      </c>
      <c r="O1" s="34"/>
      <c r="P1" s="34"/>
      <c r="Q1" s="34"/>
      <c r="R1" s="34"/>
      <c r="S1" s="34"/>
    </row>
    <row r="2" spans="1:19" ht="15.75" customHeight="1" x14ac:dyDescent="0.2">
      <c r="A2" s="24"/>
      <c r="B2" s="25"/>
      <c r="C2" s="26"/>
      <c r="D2" s="27"/>
      <c r="E2" s="28"/>
      <c r="F2" s="28"/>
      <c r="G2" s="29"/>
      <c r="H2" s="30"/>
      <c r="I2" s="31"/>
      <c r="J2" s="30"/>
      <c r="K2" s="30"/>
      <c r="L2" s="35"/>
      <c r="M2" s="36"/>
      <c r="N2" s="34" t="s">
        <v>213</v>
      </c>
      <c r="O2" s="34"/>
      <c r="P2" s="34"/>
      <c r="Q2" s="34"/>
      <c r="R2" s="34"/>
      <c r="S2" s="34"/>
    </row>
    <row r="3" spans="1:19" ht="15.75" customHeight="1" x14ac:dyDescent="0.2">
      <c r="A3" s="24"/>
      <c r="B3" s="25"/>
      <c r="C3" s="26"/>
      <c r="D3" s="27"/>
      <c r="E3" s="28"/>
      <c r="F3" s="28"/>
      <c r="G3" s="29"/>
      <c r="H3" s="30"/>
      <c r="I3" s="31"/>
      <c r="J3" s="30"/>
      <c r="K3" s="30"/>
      <c r="L3" s="35"/>
      <c r="M3" s="36"/>
      <c r="N3" s="34" t="s">
        <v>214</v>
      </c>
      <c r="O3" s="34"/>
      <c r="P3" s="34"/>
      <c r="Q3" s="34"/>
      <c r="R3" s="34"/>
      <c r="S3" s="34"/>
    </row>
    <row r="4" spans="1:19" x14ac:dyDescent="0.2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24"/>
      <c r="P4" s="24"/>
      <c r="Q4" s="24"/>
      <c r="R4" s="38"/>
      <c r="S4" s="24"/>
    </row>
    <row r="5" spans="1:19" x14ac:dyDescent="0.2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4"/>
      <c r="P5" s="24"/>
      <c r="Q5" s="24"/>
      <c r="R5" s="38"/>
      <c r="S5" s="24"/>
    </row>
    <row r="6" spans="1:19" ht="31.5" customHeight="1" x14ac:dyDescent="0.2">
      <c r="A6" s="39" t="s">
        <v>79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4"/>
      <c r="P6" s="24"/>
      <c r="Q6" s="24"/>
      <c r="R6" s="38"/>
      <c r="S6" s="24"/>
    </row>
    <row r="7" spans="1:19" s="5" customFormat="1" x14ac:dyDescent="0.2">
      <c r="A7" s="40" t="s">
        <v>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2"/>
      <c r="Q7" s="42"/>
      <c r="R7" s="43"/>
      <c r="S7" s="42"/>
    </row>
    <row r="8" spans="1:19" x14ac:dyDescent="0.2">
      <c r="A8" s="24"/>
      <c r="B8" s="25"/>
      <c r="C8" s="26"/>
      <c r="D8" s="27"/>
      <c r="E8" s="26"/>
      <c r="F8" s="26"/>
      <c r="G8" s="29"/>
      <c r="H8" s="30"/>
      <c r="I8" s="31"/>
      <c r="J8" s="30"/>
      <c r="K8" s="30"/>
      <c r="L8" s="31"/>
      <c r="M8" s="30"/>
      <c r="N8" s="44"/>
      <c r="O8" s="24"/>
      <c r="P8" s="24"/>
      <c r="Q8" s="24"/>
      <c r="R8" s="38"/>
      <c r="S8" s="24"/>
    </row>
    <row r="9" spans="1:19" x14ac:dyDescent="0.2">
      <c r="A9" s="24" t="s">
        <v>80</v>
      </c>
      <c r="B9" s="25"/>
      <c r="C9" s="26"/>
      <c r="D9" s="27"/>
      <c r="E9" s="26"/>
      <c r="F9" s="26"/>
      <c r="G9" s="29"/>
      <c r="H9" s="30"/>
      <c r="I9" s="31"/>
      <c r="J9" s="30"/>
      <c r="K9" s="30"/>
      <c r="L9" s="31"/>
      <c r="M9" s="30"/>
      <c r="N9" s="44"/>
      <c r="O9" s="24"/>
      <c r="P9" s="24"/>
      <c r="Q9" s="24"/>
      <c r="R9" s="38"/>
      <c r="S9" s="24"/>
    </row>
    <row r="10" spans="1:19" x14ac:dyDescent="0.2">
      <c r="A10" s="24" t="s">
        <v>212</v>
      </c>
      <c r="B10" s="25"/>
      <c r="C10" s="26"/>
      <c r="D10" s="27"/>
      <c r="E10" s="26"/>
      <c r="F10" s="26"/>
      <c r="G10" s="29"/>
      <c r="H10" s="30"/>
      <c r="I10" s="31"/>
      <c r="J10" s="30"/>
      <c r="K10" s="30"/>
      <c r="L10" s="31"/>
      <c r="M10" s="30"/>
      <c r="N10" s="44"/>
      <c r="O10" s="24"/>
      <c r="P10" s="24"/>
      <c r="Q10" s="24"/>
      <c r="R10" s="38"/>
      <c r="S10" s="24"/>
    </row>
    <row r="11" spans="1:19" x14ac:dyDescent="0.2">
      <c r="A11" s="24"/>
      <c r="B11" s="25"/>
      <c r="C11" s="26"/>
      <c r="D11" s="27"/>
      <c r="E11" s="26"/>
      <c r="F11" s="26"/>
      <c r="G11" s="29"/>
      <c r="H11" s="30"/>
      <c r="I11" s="31"/>
      <c r="J11" s="30"/>
      <c r="K11" s="30"/>
      <c r="L11" s="31"/>
      <c r="M11" s="30"/>
      <c r="N11" s="44"/>
      <c r="O11" s="24"/>
      <c r="P11" s="24"/>
      <c r="Q11" s="24"/>
      <c r="R11" s="38"/>
      <c r="S11" s="24"/>
    </row>
    <row r="12" spans="1:19" ht="24.75" customHeight="1" x14ac:dyDescent="0.2">
      <c r="A12" s="45" t="s">
        <v>81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4"/>
      <c r="P12" s="24"/>
      <c r="Q12" s="24"/>
      <c r="R12" s="38"/>
      <c r="S12" s="24"/>
    </row>
    <row r="13" spans="1:19" s="5" customFormat="1" ht="12" customHeight="1" x14ac:dyDescent="0.2">
      <c r="A13" s="40" t="s">
        <v>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2"/>
      <c r="P13" s="42"/>
      <c r="Q13" s="42"/>
      <c r="R13" s="43"/>
      <c r="S13" s="42"/>
    </row>
    <row r="14" spans="1:19" x14ac:dyDescent="0.2">
      <c r="A14" s="24"/>
      <c r="B14" s="25"/>
      <c r="C14" s="26"/>
      <c r="D14" s="27"/>
      <c r="E14" s="28"/>
      <c r="F14" s="28"/>
      <c r="G14" s="29"/>
      <c r="H14" s="30"/>
      <c r="I14" s="31"/>
      <c r="J14" s="30"/>
      <c r="K14" s="30"/>
      <c r="L14" s="31"/>
      <c r="M14" s="30"/>
      <c r="N14" s="44"/>
      <c r="O14" s="24"/>
      <c r="P14" s="24"/>
      <c r="Q14" s="24"/>
      <c r="R14" s="38"/>
      <c r="S14" s="24"/>
    </row>
    <row r="15" spans="1:19" ht="26.25" customHeight="1" x14ac:dyDescent="0.2">
      <c r="A15" s="46" t="s">
        <v>3</v>
      </c>
      <c r="B15" s="46" t="s">
        <v>11</v>
      </c>
      <c r="C15" s="46" t="s">
        <v>4</v>
      </c>
      <c r="D15" s="46"/>
      <c r="E15" s="46"/>
      <c r="F15" s="47"/>
      <c r="G15" s="46" t="s">
        <v>14</v>
      </c>
      <c r="H15" s="46"/>
      <c r="I15" s="46"/>
      <c r="J15" s="46"/>
      <c r="K15" s="46"/>
      <c r="L15" s="46"/>
      <c r="M15" s="46"/>
      <c r="N15" s="48" t="s">
        <v>15</v>
      </c>
      <c r="O15" s="46" t="s">
        <v>0</v>
      </c>
      <c r="P15" s="46" t="s">
        <v>26</v>
      </c>
      <c r="Q15" s="49" t="s">
        <v>27</v>
      </c>
      <c r="R15" s="46" t="s">
        <v>28</v>
      </c>
      <c r="S15" s="50"/>
    </row>
    <row r="16" spans="1:19" ht="34.5" customHeight="1" x14ac:dyDescent="0.2">
      <c r="A16" s="46"/>
      <c r="B16" s="46"/>
      <c r="C16" s="46" t="s">
        <v>5</v>
      </c>
      <c r="D16" s="51" t="s">
        <v>6</v>
      </c>
      <c r="E16" s="46" t="s">
        <v>13</v>
      </c>
      <c r="F16" s="47"/>
      <c r="G16" s="46" t="s">
        <v>7</v>
      </c>
      <c r="H16" s="46"/>
      <c r="I16" s="46" t="s">
        <v>8</v>
      </c>
      <c r="J16" s="46"/>
      <c r="K16" s="47"/>
      <c r="L16" s="46" t="s">
        <v>12</v>
      </c>
      <c r="M16" s="46"/>
      <c r="N16" s="48"/>
      <c r="O16" s="46"/>
      <c r="P16" s="46"/>
      <c r="Q16" s="49"/>
      <c r="R16" s="46"/>
      <c r="S16" s="50"/>
    </row>
    <row r="17" spans="1:19" ht="87" customHeight="1" x14ac:dyDescent="0.2">
      <c r="A17" s="52"/>
      <c r="B17" s="52"/>
      <c r="C17" s="52"/>
      <c r="D17" s="53"/>
      <c r="E17" s="52"/>
      <c r="F17" s="54" t="s">
        <v>66</v>
      </c>
      <c r="G17" s="55" t="s">
        <v>9</v>
      </c>
      <c r="H17" s="56" t="s">
        <v>10</v>
      </c>
      <c r="I17" s="55" t="s">
        <v>9</v>
      </c>
      <c r="J17" s="56" t="s">
        <v>10</v>
      </c>
      <c r="K17" s="56" t="s">
        <v>66</v>
      </c>
      <c r="L17" s="55" t="s">
        <v>9</v>
      </c>
      <c r="M17" s="56" t="s">
        <v>10</v>
      </c>
      <c r="N17" s="57"/>
      <c r="O17" s="52" t="s">
        <v>0</v>
      </c>
      <c r="P17" s="52" t="s">
        <v>26</v>
      </c>
      <c r="Q17" s="49"/>
      <c r="R17" s="46"/>
      <c r="S17" s="50"/>
    </row>
    <row r="18" spans="1:19" s="18" customFormat="1" ht="27.75" customHeight="1" x14ac:dyDescent="0.2">
      <c r="A18" s="23" t="s">
        <v>103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29">
        <v>225</v>
      </c>
      <c r="P18" s="29">
        <v>113</v>
      </c>
      <c r="Q18" s="29"/>
      <c r="R18" s="60"/>
      <c r="S18" s="29"/>
    </row>
    <row r="19" spans="1:19" s="2" customFormat="1" ht="37.5" customHeight="1" x14ac:dyDescent="0.2">
      <c r="A19" s="70" t="s">
        <v>29</v>
      </c>
      <c r="B19" s="71" t="s">
        <v>83</v>
      </c>
      <c r="C19" s="71" t="s">
        <v>161</v>
      </c>
      <c r="D19" s="70" t="s">
        <v>162</v>
      </c>
      <c r="E19" s="72" t="s">
        <v>172</v>
      </c>
      <c r="F19" s="73"/>
      <c r="G19" s="74"/>
      <c r="H19" s="75">
        <v>64852</v>
      </c>
      <c r="I19" s="74"/>
      <c r="J19" s="76">
        <v>64852</v>
      </c>
      <c r="K19" s="75"/>
      <c r="L19" s="74"/>
      <c r="M19" s="75">
        <v>64852</v>
      </c>
      <c r="N19" s="77"/>
      <c r="O19" s="61"/>
      <c r="P19" s="61"/>
      <c r="Q19" s="61"/>
      <c r="R19" s="62"/>
      <c r="S19" s="61"/>
    </row>
    <row r="20" spans="1:19" ht="48" x14ac:dyDescent="0.2">
      <c r="A20" s="70" t="s">
        <v>30</v>
      </c>
      <c r="B20" s="71" t="s">
        <v>31</v>
      </c>
      <c r="C20" s="71" t="s">
        <v>161</v>
      </c>
      <c r="D20" s="70" t="s">
        <v>162</v>
      </c>
      <c r="E20" s="72" t="s">
        <v>168</v>
      </c>
      <c r="F20" s="73"/>
      <c r="G20" s="76"/>
      <c r="H20" s="75">
        <v>52852</v>
      </c>
      <c r="I20" s="76"/>
      <c r="J20" s="76">
        <f>23000+29852</f>
        <v>52852</v>
      </c>
      <c r="K20" s="75"/>
      <c r="L20" s="76"/>
      <c r="M20" s="75">
        <v>44227</v>
      </c>
      <c r="N20" s="77"/>
      <c r="O20" s="24"/>
      <c r="P20" s="24"/>
      <c r="Q20" s="24"/>
      <c r="R20" s="63"/>
      <c r="S20" s="24"/>
    </row>
    <row r="21" spans="1:19" ht="36" customHeight="1" x14ac:dyDescent="0.2">
      <c r="A21" s="70" t="s">
        <v>32</v>
      </c>
      <c r="B21" s="71" t="s">
        <v>84</v>
      </c>
      <c r="C21" s="71" t="s">
        <v>161</v>
      </c>
      <c r="D21" s="70" t="s">
        <v>162</v>
      </c>
      <c r="E21" s="72" t="s">
        <v>186</v>
      </c>
      <c r="F21" s="73"/>
      <c r="G21" s="76"/>
      <c r="H21" s="75">
        <v>25000</v>
      </c>
      <c r="I21" s="76"/>
      <c r="J21" s="76">
        <f>22000+3000</f>
        <v>25000</v>
      </c>
      <c r="K21" s="75"/>
      <c r="L21" s="76"/>
      <c r="M21" s="75">
        <v>11000</v>
      </c>
      <c r="N21" s="77"/>
      <c r="O21" s="24"/>
      <c r="P21" s="24"/>
      <c r="Q21" s="24"/>
      <c r="R21" s="63"/>
      <c r="S21" s="24"/>
    </row>
    <row r="22" spans="1:19" ht="38.25" customHeight="1" x14ac:dyDescent="0.2">
      <c r="A22" s="70" t="s">
        <v>33</v>
      </c>
      <c r="B22" s="71" t="s">
        <v>85</v>
      </c>
      <c r="C22" s="71" t="s">
        <v>161</v>
      </c>
      <c r="D22" s="70" t="s">
        <v>162</v>
      </c>
      <c r="E22" s="72" t="s">
        <v>173</v>
      </c>
      <c r="F22" s="73"/>
      <c r="G22" s="76"/>
      <c r="H22" s="75">
        <v>20000</v>
      </c>
      <c r="I22" s="76"/>
      <c r="J22" s="76">
        <v>19500</v>
      </c>
      <c r="K22" s="75"/>
      <c r="L22" s="76"/>
      <c r="M22" s="75">
        <v>12675</v>
      </c>
      <c r="N22" s="77"/>
      <c r="O22" s="24"/>
      <c r="P22" s="24"/>
      <c r="Q22" s="24"/>
      <c r="R22" s="63"/>
      <c r="S22" s="24"/>
    </row>
    <row r="23" spans="1:19" ht="24" x14ac:dyDescent="0.2">
      <c r="A23" s="70" t="s">
        <v>34</v>
      </c>
      <c r="B23" s="71" t="s">
        <v>86</v>
      </c>
      <c r="C23" s="71"/>
      <c r="D23" s="70"/>
      <c r="E23" s="78"/>
      <c r="F23" s="78"/>
      <c r="G23" s="76"/>
      <c r="H23" s="75">
        <v>73178</v>
      </c>
      <c r="I23" s="76"/>
      <c r="J23" s="76"/>
      <c r="K23" s="79"/>
      <c r="L23" s="80"/>
      <c r="M23" s="75"/>
      <c r="N23" s="77"/>
      <c r="O23" s="24"/>
      <c r="P23" s="24"/>
      <c r="Q23" s="24"/>
      <c r="R23" s="63"/>
      <c r="S23" s="24"/>
    </row>
    <row r="24" spans="1:19" ht="36" x14ac:dyDescent="0.2">
      <c r="A24" s="70" t="s">
        <v>35</v>
      </c>
      <c r="B24" s="71" t="s">
        <v>87</v>
      </c>
      <c r="C24" s="71" t="s">
        <v>161</v>
      </c>
      <c r="D24" s="70" t="s">
        <v>162</v>
      </c>
      <c r="E24" s="72" t="s">
        <v>171</v>
      </c>
      <c r="F24" s="73"/>
      <c r="G24" s="76"/>
      <c r="H24" s="75">
        <v>800000</v>
      </c>
      <c r="I24" s="76"/>
      <c r="J24" s="76">
        <v>600000</v>
      </c>
      <c r="K24" s="75"/>
      <c r="L24" s="76"/>
      <c r="M24" s="75">
        <v>234691.56</v>
      </c>
      <c r="N24" s="77"/>
      <c r="O24" s="24"/>
      <c r="P24" s="24"/>
      <c r="Q24" s="24"/>
      <c r="R24" s="64"/>
      <c r="S24" s="24"/>
    </row>
    <row r="25" spans="1:19" ht="36" x14ac:dyDescent="0.2">
      <c r="A25" s="70" t="s">
        <v>36</v>
      </c>
      <c r="B25" s="71" t="s">
        <v>88</v>
      </c>
      <c r="C25" s="71" t="s">
        <v>161</v>
      </c>
      <c r="D25" s="70" t="s">
        <v>162</v>
      </c>
      <c r="E25" s="72" t="s">
        <v>174</v>
      </c>
      <c r="F25" s="73"/>
      <c r="G25" s="76"/>
      <c r="H25" s="75">
        <v>37000</v>
      </c>
      <c r="I25" s="76"/>
      <c r="J25" s="76">
        <v>37000</v>
      </c>
      <c r="K25" s="75"/>
      <c r="L25" s="76"/>
      <c r="M25" s="75">
        <v>15863.6</v>
      </c>
      <c r="N25" s="77"/>
      <c r="O25" s="24"/>
      <c r="P25" s="24"/>
      <c r="Q25" s="24"/>
      <c r="R25" s="63"/>
      <c r="S25" s="24"/>
    </row>
    <row r="26" spans="1:19" ht="33.75" x14ac:dyDescent="0.2">
      <c r="A26" s="70" t="s">
        <v>37</v>
      </c>
      <c r="B26" s="71" t="s">
        <v>89</v>
      </c>
      <c r="C26" s="71" t="s">
        <v>161</v>
      </c>
      <c r="D26" s="70" t="s">
        <v>162</v>
      </c>
      <c r="E26" s="81" t="s">
        <v>175</v>
      </c>
      <c r="F26" s="82"/>
      <c r="G26" s="76"/>
      <c r="H26" s="75">
        <v>650000</v>
      </c>
      <c r="I26" s="76"/>
      <c r="J26" s="76">
        <v>550000</v>
      </c>
      <c r="K26" s="75"/>
      <c r="L26" s="76"/>
      <c r="M26" s="75">
        <v>314150.83</v>
      </c>
      <c r="N26" s="77"/>
      <c r="O26" s="24"/>
      <c r="P26" s="24"/>
      <c r="Q26" s="24"/>
      <c r="R26" s="63"/>
      <c r="S26" s="65"/>
    </row>
    <row r="27" spans="1:19" s="17" customFormat="1" ht="16.5" customHeight="1" x14ac:dyDescent="0.25">
      <c r="A27" s="83" t="s">
        <v>38</v>
      </c>
      <c r="B27" s="84" t="s">
        <v>90</v>
      </c>
      <c r="C27" s="84"/>
      <c r="D27" s="83"/>
      <c r="E27" s="85"/>
      <c r="F27" s="86"/>
      <c r="G27" s="87">
        <v>0</v>
      </c>
      <c r="H27" s="88">
        <f>H28+H29+H30</f>
        <v>754000</v>
      </c>
      <c r="I27" s="87">
        <v>0</v>
      </c>
      <c r="J27" s="88">
        <f>J28+J29+J30</f>
        <v>40000</v>
      </c>
      <c r="K27" s="88"/>
      <c r="L27" s="87">
        <v>0</v>
      </c>
      <c r="M27" s="88">
        <f>M28+M29+M30</f>
        <v>40000</v>
      </c>
      <c r="N27" s="89"/>
      <c r="O27" s="66"/>
      <c r="P27" s="66"/>
      <c r="Q27" s="66"/>
      <c r="R27" s="67"/>
      <c r="S27" s="66"/>
    </row>
    <row r="28" spans="1:19" ht="48.75" customHeight="1" x14ac:dyDescent="0.2">
      <c r="A28" s="70" t="s">
        <v>91</v>
      </c>
      <c r="B28" s="71" t="s">
        <v>94</v>
      </c>
      <c r="C28" s="71"/>
      <c r="D28" s="70"/>
      <c r="E28" s="72"/>
      <c r="F28" s="73"/>
      <c r="G28" s="74"/>
      <c r="H28" s="75">
        <v>44000</v>
      </c>
      <c r="I28" s="74"/>
      <c r="J28" s="76"/>
      <c r="K28" s="75"/>
      <c r="L28" s="74"/>
      <c r="M28" s="75"/>
      <c r="N28" s="77"/>
      <c r="O28" s="24"/>
      <c r="P28" s="24"/>
      <c r="Q28" s="24"/>
      <c r="R28" s="64"/>
      <c r="S28" s="24"/>
    </row>
    <row r="29" spans="1:19" ht="27" customHeight="1" x14ac:dyDescent="0.2">
      <c r="A29" s="70" t="s">
        <v>92</v>
      </c>
      <c r="B29" s="71" t="s">
        <v>95</v>
      </c>
      <c r="C29" s="71" t="s">
        <v>161</v>
      </c>
      <c r="D29" s="70" t="s">
        <v>162</v>
      </c>
      <c r="E29" s="72" t="s">
        <v>170</v>
      </c>
      <c r="F29" s="72"/>
      <c r="G29" s="74"/>
      <c r="H29" s="75">
        <v>40000</v>
      </c>
      <c r="I29" s="74"/>
      <c r="J29" s="76">
        <f>H29</f>
        <v>40000</v>
      </c>
      <c r="K29" s="75"/>
      <c r="L29" s="74"/>
      <c r="M29" s="75">
        <f>J29</f>
        <v>40000</v>
      </c>
      <c r="N29" s="77"/>
      <c r="O29" s="24"/>
      <c r="P29" s="24"/>
      <c r="Q29" s="24"/>
      <c r="R29" s="64"/>
      <c r="S29" s="24"/>
    </row>
    <row r="30" spans="1:19" ht="17.25" customHeight="1" x14ac:dyDescent="0.2">
      <c r="A30" s="70" t="s">
        <v>93</v>
      </c>
      <c r="B30" s="71" t="s">
        <v>96</v>
      </c>
      <c r="C30" s="90">
        <v>43617</v>
      </c>
      <c r="D30" s="70" t="s">
        <v>204</v>
      </c>
      <c r="E30" s="81"/>
      <c r="F30" s="91"/>
      <c r="G30" s="74"/>
      <c r="H30" s="75">
        <v>670000</v>
      </c>
      <c r="I30" s="74"/>
      <c r="J30" s="76"/>
      <c r="K30" s="75"/>
      <c r="L30" s="74"/>
      <c r="M30" s="75"/>
      <c r="N30" s="77"/>
      <c r="O30" s="24"/>
      <c r="P30" s="24"/>
      <c r="Q30" s="24"/>
      <c r="R30" s="64"/>
      <c r="S30" s="24"/>
    </row>
    <row r="31" spans="1:19" ht="17.25" customHeight="1" x14ac:dyDescent="0.2">
      <c r="A31" s="70" t="s">
        <v>39</v>
      </c>
      <c r="B31" s="71" t="s">
        <v>97</v>
      </c>
      <c r="C31" s="71"/>
      <c r="D31" s="70"/>
      <c r="E31" s="81"/>
      <c r="F31" s="91"/>
      <c r="G31" s="74"/>
      <c r="H31" s="75">
        <v>6000</v>
      </c>
      <c r="I31" s="74"/>
      <c r="J31" s="76"/>
      <c r="K31" s="75"/>
      <c r="L31" s="74"/>
      <c r="M31" s="75"/>
      <c r="N31" s="77"/>
      <c r="O31" s="24"/>
      <c r="P31" s="24"/>
      <c r="Q31" s="24"/>
      <c r="R31" s="64"/>
      <c r="S31" s="24"/>
    </row>
    <row r="32" spans="1:19" ht="35.25" customHeight="1" x14ac:dyDescent="0.2">
      <c r="A32" s="70" t="s">
        <v>40</v>
      </c>
      <c r="B32" s="71" t="s">
        <v>61</v>
      </c>
      <c r="C32" s="71" t="s">
        <v>161</v>
      </c>
      <c r="D32" s="70" t="s">
        <v>162</v>
      </c>
      <c r="E32" s="81" t="s">
        <v>169</v>
      </c>
      <c r="F32" s="91"/>
      <c r="G32" s="74"/>
      <c r="H32" s="75">
        <v>12900</v>
      </c>
      <c r="I32" s="74"/>
      <c r="J32" s="76">
        <f>H32</f>
        <v>12900</v>
      </c>
      <c r="K32" s="75"/>
      <c r="L32" s="74"/>
      <c r="M32" s="75">
        <v>12900</v>
      </c>
      <c r="N32" s="77"/>
      <c r="O32" s="24"/>
      <c r="P32" s="24"/>
      <c r="Q32" s="24"/>
      <c r="R32" s="64"/>
      <c r="S32" s="24"/>
    </row>
    <row r="33" spans="1:19" s="17" customFormat="1" ht="24" x14ac:dyDescent="0.25">
      <c r="A33" s="83" t="s">
        <v>72</v>
      </c>
      <c r="B33" s="84" t="s">
        <v>98</v>
      </c>
      <c r="C33" s="84"/>
      <c r="D33" s="83"/>
      <c r="E33" s="85"/>
      <c r="F33" s="92"/>
      <c r="G33" s="87">
        <v>0</v>
      </c>
      <c r="H33" s="88">
        <f>H34+H35</f>
        <v>238011</v>
      </c>
      <c r="I33" s="87">
        <v>0</v>
      </c>
      <c r="J33" s="88">
        <f>J34+J35</f>
        <v>16851</v>
      </c>
      <c r="K33" s="88"/>
      <c r="L33" s="87">
        <v>0</v>
      </c>
      <c r="M33" s="88">
        <f>M34+M35</f>
        <v>16851</v>
      </c>
      <c r="N33" s="89"/>
      <c r="O33" s="66"/>
      <c r="P33" s="66"/>
      <c r="Q33" s="66"/>
      <c r="R33" s="67"/>
      <c r="S33" s="66"/>
    </row>
    <row r="34" spans="1:19" x14ac:dyDescent="0.2">
      <c r="A34" s="70" t="s">
        <v>99</v>
      </c>
      <c r="B34" s="71" t="s">
        <v>101</v>
      </c>
      <c r="C34" s="71" t="s">
        <v>161</v>
      </c>
      <c r="D34" s="70" t="s">
        <v>162</v>
      </c>
      <c r="E34" s="93" t="s">
        <v>185</v>
      </c>
      <c r="F34" s="91"/>
      <c r="G34" s="74"/>
      <c r="H34" s="75">
        <v>7881</v>
      </c>
      <c r="I34" s="74"/>
      <c r="J34" s="76">
        <v>7881</v>
      </c>
      <c r="K34" s="75"/>
      <c r="L34" s="74"/>
      <c r="M34" s="75">
        <v>7881</v>
      </c>
      <c r="N34" s="77"/>
      <c r="O34" s="24"/>
      <c r="P34" s="24"/>
      <c r="Q34" s="24"/>
      <c r="R34" s="64"/>
      <c r="S34" s="24"/>
    </row>
    <row r="35" spans="1:19" ht="33.75" x14ac:dyDescent="0.2">
      <c r="A35" s="70" t="s">
        <v>100</v>
      </c>
      <c r="B35" s="71" t="s">
        <v>102</v>
      </c>
      <c r="C35" s="71" t="s">
        <v>161</v>
      </c>
      <c r="D35" s="70" t="s">
        <v>162</v>
      </c>
      <c r="E35" s="81" t="s">
        <v>169</v>
      </c>
      <c r="F35" s="91"/>
      <c r="G35" s="74"/>
      <c r="H35" s="75">
        <v>230130</v>
      </c>
      <c r="I35" s="74"/>
      <c r="J35" s="76">
        <v>8970</v>
      </c>
      <c r="K35" s="75"/>
      <c r="L35" s="74"/>
      <c r="M35" s="75">
        <v>8970</v>
      </c>
      <c r="N35" s="77"/>
      <c r="O35" s="24"/>
      <c r="P35" s="24"/>
      <c r="Q35" s="24"/>
      <c r="R35" s="64"/>
      <c r="S35" s="24"/>
    </row>
    <row r="36" spans="1:19" ht="36.75" thickBot="1" x14ac:dyDescent="0.25">
      <c r="A36" s="94" t="s">
        <v>73</v>
      </c>
      <c r="B36" s="95" t="s">
        <v>74</v>
      </c>
      <c r="C36" s="71" t="s">
        <v>161</v>
      </c>
      <c r="D36" s="70" t="s">
        <v>162</v>
      </c>
      <c r="E36" s="96" t="s">
        <v>176</v>
      </c>
      <c r="F36" s="97"/>
      <c r="G36" s="98"/>
      <c r="H36" s="99">
        <v>40300</v>
      </c>
      <c r="I36" s="98"/>
      <c r="J36" s="100">
        <v>40300</v>
      </c>
      <c r="K36" s="99"/>
      <c r="L36" s="98"/>
      <c r="M36" s="99">
        <v>16620</v>
      </c>
      <c r="N36" s="101"/>
      <c r="O36" s="24"/>
      <c r="P36" s="24"/>
      <c r="Q36" s="24"/>
      <c r="R36" s="64"/>
      <c r="S36" s="24"/>
    </row>
    <row r="37" spans="1:19" s="2" customFormat="1" ht="20.25" customHeight="1" thickBot="1" x14ac:dyDescent="0.25">
      <c r="A37" s="102" t="s">
        <v>82</v>
      </c>
      <c r="B37" s="103"/>
      <c r="C37" s="104"/>
      <c r="D37" s="105"/>
      <c r="E37" s="106"/>
      <c r="F37" s="106"/>
      <c r="G37" s="107">
        <v>0</v>
      </c>
      <c r="H37" s="108">
        <f>H19+H20+H21+H22+H23+H24+H25+H26+H27+H31+H32+H33+H36</f>
        <v>2774093</v>
      </c>
      <c r="I37" s="107">
        <v>0</v>
      </c>
      <c r="J37" s="108">
        <f>J19+J20+J21+J22+J23+J24+J25+J26+J27+J31+J32+J33+J36</f>
        <v>1459255</v>
      </c>
      <c r="K37" s="108"/>
      <c r="L37" s="107">
        <v>0</v>
      </c>
      <c r="M37" s="108">
        <f>M19+M20+M21+M22+M23+M24+M25+M26+M27+M31+M32+M33+M36</f>
        <v>783830.99</v>
      </c>
      <c r="N37" s="109"/>
      <c r="O37" s="61"/>
      <c r="P37" s="61"/>
      <c r="Q37" s="61"/>
      <c r="R37" s="62"/>
      <c r="S37" s="61"/>
    </row>
    <row r="38" spans="1:19" s="18" customFormat="1" ht="28.5" customHeight="1" x14ac:dyDescent="0.2">
      <c r="A38" s="110" t="s">
        <v>104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29"/>
      <c r="P38" s="29"/>
      <c r="Q38" s="29"/>
      <c r="R38" s="68"/>
      <c r="S38" s="29"/>
    </row>
    <row r="39" spans="1:19" ht="24" x14ac:dyDescent="0.2">
      <c r="A39" s="70" t="s">
        <v>41</v>
      </c>
      <c r="B39" s="71" t="s">
        <v>16</v>
      </c>
      <c r="C39" s="71"/>
      <c r="D39" s="70"/>
      <c r="E39" s="72" t="s">
        <v>187</v>
      </c>
      <c r="F39" s="72"/>
      <c r="G39" s="76"/>
      <c r="H39" s="76">
        <v>14959449.76</v>
      </c>
      <c r="I39" s="76"/>
      <c r="J39" s="76">
        <f>H39</f>
        <v>14959449.76</v>
      </c>
      <c r="K39" s="75"/>
      <c r="L39" s="76"/>
      <c r="M39" s="75">
        <v>4916473.46</v>
      </c>
      <c r="N39" s="77"/>
      <c r="O39" s="24"/>
      <c r="P39" s="24"/>
      <c r="Q39" s="24"/>
      <c r="R39" s="64"/>
      <c r="S39" s="24"/>
    </row>
    <row r="40" spans="1:19" ht="48" x14ac:dyDescent="0.2">
      <c r="A40" s="70" t="s">
        <v>42</v>
      </c>
      <c r="B40" s="71" t="s">
        <v>17</v>
      </c>
      <c r="C40" s="71"/>
      <c r="D40" s="70"/>
      <c r="E40" s="72" t="s">
        <v>187</v>
      </c>
      <c r="F40" s="72"/>
      <c r="G40" s="76"/>
      <c r="H40" s="76">
        <v>4526813.83</v>
      </c>
      <c r="I40" s="76"/>
      <c r="J40" s="76">
        <f>H40</f>
        <v>4526813.83</v>
      </c>
      <c r="K40" s="75"/>
      <c r="L40" s="76"/>
      <c r="M40" s="75">
        <v>1280072.8400000001</v>
      </c>
      <c r="N40" s="77"/>
      <c r="O40" s="24"/>
      <c r="P40" s="24"/>
      <c r="Q40" s="24"/>
      <c r="R40" s="64"/>
      <c r="S40" s="24"/>
    </row>
    <row r="41" spans="1:19" ht="24" x14ac:dyDescent="0.2">
      <c r="A41" s="70" t="s">
        <v>43</v>
      </c>
      <c r="B41" s="71" t="s">
        <v>105</v>
      </c>
      <c r="C41" s="71"/>
      <c r="D41" s="70"/>
      <c r="E41" s="72" t="s">
        <v>187</v>
      </c>
      <c r="F41" s="72"/>
      <c r="G41" s="76"/>
      <c r="H41" s="76">
        <v>30000</v>
      </c>
      <c r="I41" s="76"/>
      <c r="J41" s="76">
        <f t="shared" ref="J41:J42" si="0">H41</f>
        <v>30000</v>
      </c>
      <c r="K41" s="75"/>
      <c r="L41" s="76"/>
      <c r="M41" s="75">
        <v>9902.61</v>
      </c>
      <c r="N41" s="77"/>
      <c r="O41" s="24"/>
      <c r="P41" s="24"/>
      <c r="Q41" s="24"/>
      <c r="R41" s="64"/>
      <c r="S41" s="24"/>
    </row>
    <row r="42" spans="1:19" ht="35.25" customHeight="1" x14ac:dyDescent="0.2">
      <c r="A42" s="70" t="s">
        <v>44</v>
      </c>
      <c r="B42" s="71" t="s">
        <v>18</v>
      </c>
      <c r="C42" s="71"/>
      <c r="D42" s="70"/>
      <c r="E42" s="72" t="s">
        <v>187</v>
      </c>
      <c r="F42" s="72"/>
      <c r="G42" s="76"/>
      <c r="H42" s="76">
        <v>28800</v>
      </c>
      <c r="I42" s="76"/>
      <c r="J42" s="76">
        <f t="shared" si="0"/>
        <v>28800</v>
      </c>
      <c r="K42" s="75"/>
      <c r="L42" s="76"/>
      <c r="M42" s="75">
        <v>6000</v>
      </c>
      <c r="N42" s="77"/>
      <c r="O42" s="24"/>
      <c r="P42" s="24"/>
      <c r="Q42" s="24"/>
      <c r="R42" s="63"/>
      <c r="S42" s="24"/>
    </row>
    <row r="43" spans="1:19" ht="60" x14ac:dyDescent="0.2">
      <c r="A43" s="70" t="s">
        <v>45</v>
      </c>
      <c r="B43" s="71" t="s">
        <v>19</v>
      </c>
      <c r="C43" s="71" t="s">
        <v>161</v>
      </c>
      <c r="D43" s="70" t="s">
        <v>162</v>
      </c>
      <c r="E43" s="72" t="s">
        <v>177</v>
      </c>
      <c r="F43" s="72"/>
      <c r="G43" s="76"/>
      <c r="H43" s="76">
        <v>174000</v>
      </c>
      <c r="I43" s="76"/>
      <c r="J43" s="76">
        <f>156000+18000</f>
        <v>174000</v>
      </c>
      <c r="K43" s="75"/>
      <c r="L43" s="76"/>
      <c r="M43" s="75">
        <v>41286.050000000003</v>
      </c>
      <c r="N43" s="77"/>
      <c r="O43" s="24"/>
      <c r="P43" s="24"/>
      <c r="Q43" s="24"/>
      <c r="R43" s="63"/>
      <c r="S43" s="24"/>
    </row>
    <row r="44" spans="1:19" ht="48" x14ac:dyDescent="0.2">
      <c r="A44" s="70" t="s">
        <v>46</v>
      </c>
      <c r="B44" s="71" t="s">
        <v>106</v>
      </c>
      <c r="C44" s="71" t="s">
        <v>161</v>
      </c>
      <c r="D44" s="70" t="s">
        <v>162</v>
      </c>
      <c r="E44" s="72" t="s">
        <v>167</v>
      </c>
      <c r="F44" s="72"/>
      <c r="G44" s="76"/>
      <c r="H44" s="76">
        <v>89000</v>
      </c>
      <c r="I44" s="76"/>
      <c r="J44" s="76">
        <v>68196</v>
      </c>
      <c r="K44" s="75"/>
      <c r="L44" s="76"/>
      <c r="M44" s="75">
        <v>28415</v>
      </c>
      <c r="N44" s="77"/>
      <c r="O44" s="24"/>
      <c r="P44" s="24"/>
      <c r="Q44" s="24"/>
      <c r="R44" s="64"/>
      <c r="S44" s="24"/>
    </row>
    <row r="45" spans="1:19" x14ac:dyDescent="0.2">
      <c r="A45" s="70" t="s">
        <v>47</v>
      </c>
      <c r="B45" s="71" t="s">
        <v>20</v>
      </c>
      <c r="C45" s="71"/>
      <c r="D45" s="70"/>
      <c r="E45" s="72"/>
      <c r="F45" s="72"/>
      <c r="G45" s="76"/>
      <c r="H45" s="76">
        <v>20000</v>
      </c>
      <c r="I45" s="76"/>
      <c r="J45" s="76">
        <v>0</v>
      </c>
      <c r="K45" s="75"/>
      <c r="L45" s="76"/>
      <c r="M45" s="75">
        <v>0</v>
      </c>
      <c r="N45" s="77"/>
      <c r="O45" s="24"/>
      <c r="P45" s="24"/>
      <c r="Q45" s="24"/>
      <c r="R45" s="64"/>
      <c r="S45" s="24"/>
    </row>
    <row r="46" spans="1:19" ht="36" x14ac:dyDescent="0.2">
      <c r="A46" s="70" t="s">
        <v>48</v>
      </c>
      <c r="B46" s="71" t="s">
        <v>107</v>
      </c>
      <c r="C46" s="71" t="s">
        <v>161</v>
      </c>
      <c r="D46" s="70" t="s">
        <v>162</v>
      </c>
      <c r="E46" s="72" t="s">
        <v>178</v>
      </c>
      <c r="F46" s="72"/>
      <c r="G46" s="76"/>
      <c r="H46" s="76">
        <v>7500</v>
      </c>
      <c r="I46" s="76"/>
      <c r="J46" s="76">
        <v>3000</v>
      </c>
      <c r="K46" s="75"/>
      <c r="L46" s="76"/>
      <c r="M46" s="75">
        <v>3000</v>
      </c>
      <c r="N46" s="77"/>
      <c r="O46" s="24"/>
      <c r="P46" s="24"/>
      <c r="Q46" s="24"/>
      <c r="R46" s="63"/>
      <c r="S46" s="24"/>
    </row>
    <row r="47" spans="1:19" ht="36" x14ac:dyDescent="0.2">
      <c r="A47" s="70" t="s">
        <v>49</v>
      </c>
      <c r="B47" s="71" t="s">
        <v>108</v>
      </c>
      <c r="C47" s="90">
        <v>43435</v>
      </c>
      <c r="D47" s="70" t="s">
        <v>163</v>
      </c>
      <c r="E47" s="72" t="s">
        <v>179</v>
      </c>
      <c r="F47" s="72"/>
      <c r="G47" s="76"/>
      <c r="H47" s="76">
        <v>435000</v>
      </c>
      <c r="I47" s="76"/>
      <c r="J47" s="76">
        <v>300000</v>
      </c>
      <c r="K47" s="75"/>
      <c r="L47" s="76"/>
      <c r="M47" s="75">
        <v>125000</v>
      </c>
      <c r="N47" s="77"/>
      <c r="O47" s="24"/>
      <c r="P47" s="24"/>
      <c r="Q47" s="24"/>
      <c r="R47" s="64"/>
      <c r="S47" s="24"/>
    </row>
    <row r="48" spans="1:19" ht="93.75" customHeight="1" x14ac:dyDescent="0.2">
      <c r="A48" s="70" t="s">
        <v>50</v>
      </c>
      <c r="B48" s="71" t="s">
        <v>109</v>
      </c>
      <c r="C48" s="71" t="s">
        <v>161</v>
      </c>
      <c r="D48" s="70" t="s">
        <v>162</v>
      </c>
      <c r="E48" s="72" t="s">
        <v>188</v>
      </c>
      <c r="F48" s="72"/>
      <c r="G48" s="76"/>
      <c r="H48" s="76">
        <v>200000</v>
      </c>
      <c r="I48" s="76"/>
      <c r="J48" s="76">
        <f>91200+91200+9000+12000</f>
        <v>203400</v>
      </c>
      <c r="K48" s="75"/>
      <c r="L48" s="76"/>
      <c r="M48" s="113">
        <v>69000</v>
      </c>
      <c r="N48" s="114"/>
      <c r="O48" s="24"/>
      <c r="P48" s="24"/>
      <c r="Q48" s="24"/>
      <c r="R48" s="64"/>
      <c r="S48" s="24"/>
    </row>
    <row r="49" spans="1:19" ht="132" x14ac:dyDescent="0.2">
      <c r="A49" s="70" t="s">
        <v>51</v>
      </c>
      <c r="B49" s="71" t="s">
        <v>21</v>
      </c>
      <c r="C49" s="71" t="s">
        <v>161</v>
      </c>
      <c r="D49" s="70" t="s">
        <v>164</v>
      </c>
      <c r="E49" s="72" t="s">
        <v>189</v>
      </c>
      <c r="F49" s="72"/>
      <c r="G49" s="76"/>
      <c r="H49" s="115">
        <v>100000</v>
      </c>
      <c r="I49" s="76"/>
      <c r="J49" s="76">
        <f>15000+4550+15000+6200+25000</f>
        <v>65750</v>
      </c>
      <c r="K49" s="75"/>
      <c r="L49" s="76"/>
      <c r="M49" s="75">
        <v>65750</v>
      </c>
      <c r="N49" s="116"/>
      <c r="O49" s="24"/>
      <c r="P49" s="24"/>
      <c r="Q49" s="24"/>
      <c r="R49" s="64"/>
      <c r="S49" s="24"/>
    </row>
    <row r="50" spans="1:19" x14ac:dyDescent="0.2">
      <c r="A50" s="70" t="s">
        <v>52</v>
      </c>
      <c r="B50" s="71" t="s">
        <v>110</v>
      </c>
      <c r="C50" s="71" t="s">
        <v>161</v>
      </c>
      <c r="D50" s="70" t="s">
        <v>164</v>
      </c>
      <c r="E50" s="72"/>
      <c r="F50" s="72"/>
      <c r="G50" s="76"/>
      <c r="H50" s="76">
        <v>5000</v>
      </c>
      <c r="I50" s="117"/>
      <c r="J50" s="76">
        <v>0</v>
      </c>
      <c r="K50" s="75"/>
      <c r="L50" s="76"/>
      <c r="M50" s="75">
        <v>0</v>
      </c>
      <c r="N50" s="77"/>
      <c r="O50" s="24"/>
      <c r="P50" s="24"/>
      <c r="Q50" s="24"/>
      <c r="R50" s="64"/>
      <c r="S50" s="24"/>
    </row>
    <row r="51" spans="1:19" ht="36" x14ac:dyDescent="0.2">
      <c r="A51" s="70" t="s">
        <v>53</v>
      </c>
      <c r="B51" s="71" t="s">
        <v>111</v>
      </c>
      <c r="C51" s="71" t="s">
        <v>161</v>
      </c>
      <c r="D51" s="70" t="s">
        <v>165</v>
      </c>
      <c r="E51" s="72" t="s">
        <v>190</v>
      </c>
      <c r="F51" s="72"/>
      <c r="G51" s="76"/>
      <c r="H51" s="76">
        <v>200000</v>
      </c>
      <c r="I51" s="76"/>
      <c r="J51" s="76">
        <f>22360+9050</f>
        <v>31410</v>
      </c>
      <c r="K51" s="75"/>
      <c r="L51" s="76"/>
      <c r="M51" s="75">
        <f>22360+9050</f>
        <v>31410</v>
      </c>
      <c r="N51" s="77"/>
      <c r="O51" s="24"/>
      <c r="P51" s="24"/>
      <c r="Q51" s="24"/>
      <c r="R51" s="64"/>
      <c r="S51" s="24"/>
    </row>
    <row r="52" spans="1:19" ht="15.75" customHeight="1" x14ac:dyDescent="0.2">
      <c r="A52" s="70" t="s">
        <v>54</v>
      </c>
      <c r="B52" s="71" t="s">
        <v>22</v>
      </c>
      <c r="C52" s="71" t="s">
        <v>161</v>
      </c>
      <c r="D52" s="70" t="s">
        <v>166</v>
      </c>
      <c r="E52" s="72"/>
      <c r="F52" s="72"/>
      <c r="G52" s="76"/>
      <c r="H52" s="76">
        <v>15000</v>
      </c>
      <c r="I52" s="76"/>
      <c r="J52" s="76">
        <v>0</v>
      </c>
      <c r="K52" s="75"/>
      <c r="L52" s="76"/>
      <c r="M52" s="75">
        <v>0</v>
      </c>
      <c r="N52" s="77"/>
      <c r="O52" s="24"/>
      <c r="P52" s="24"/>
      <c r="Q52" s="24"/>
      <c r="R52" s="64"/>
      <c r="S52" s="24"/>
    </row>
    <row r="53" spans="1:19" ht="84" x14ac:dyDescent="0.2">
      <c r="A53" s="70" t="s">
        <v>55</v>
      </c>
      <c r="B53" s="71" t="s">
        <v>23</v>
      </c>
      <c r="C53" s="71" t="s">
        <v>161</v>
      </c>
      <c r="D53" s="70" t="s">
        <v>164</v>
      </c>
      <c r="E53" s="72" t="s">
        <v>191</v>
      </c>
      <c r="F53" s="72"/>
      <c r="G53" s="76"/>
      <c r="H53" s="76">
        <v>50000</v>
      </c>
      <c r="I53" s="76"/>
      <c r="J53" s="76">
        <f>1081+273+1660+3894+4978.41+22700</f>
        <v>34586.410000000003</v>
      </c>
      <c r="K53" s="75"/>
      <c r="L53" s="76"/>
      <c r="M53" s="75">
        <f>22700+1081+273+1660+3894+4978.41</f>
        <v>34586.410000000003</v>
      </c>
      <c r="N53" s="77"/>
      <c r="O53" s="24"/>
      <c r="P53" s="24"/>
      <c r="Q53" s="24"/>
      <c r="R53" s="64"/>
      <c r="S53" s="24"/>
    </row>
    <row r="54" spans="1:19" ht="48" x14ac:dyDescent="0.2">
      <c r="A54" s="70" t="s">
        <v>56</v>
      </c>
      <c r="B54" s="71" t="s">
        <v>112</v>
      </c>
      <c r="C54" s="71" t="s">
        <v>161</v>
      </c>
      <c r="D54" s="70" t="s">
        <v>164</v>
      </c>
      <c r="E54" s="72" t="s">
        <v>192</v>
      </c>
      <c r="F54" s="72"/>
      <c r="G54" s="76"/>
      <c r="H54" s="76">
        <v>50000</v>
      </c>
      <c r="I54" s="76"/>
      <c r="J54" s="76">
        <f>120+995+7311.42</f>
        <v>8426.42</v>
      </c>
      <c r="K54" s="75"/>
      <c r="L54" s="76"/>
      <c r="M54" s="75">
        <f>7311.42+995+120</f>
        <v>8426.42</v>
      </c>
      <c r="N54" s="77"/>
      <c r="O54" s="24"/>
      <c r="P54" s="24"/>
      <c r="Q54" s="24"/>
      <c r="R54" s="64"/>
      <c r="S54" s="24"/>
    </row>
    <row r="55" spans="1:19" ht="48" x14ac:dyDescent="0.2">
      <c r="A55" s="70" t="s">
        <v>57</v>
      </c>
      <c r="B55" s="71" t="s">
        <v>75</v>
      </c>
      <c r="C55" s="71" t="s">
        <v>161</v>
      </c>
      <c r="D55" s="70" t="s">
        <v>164</v>
      </c>
      <c r="E55" s="72" t="s">
        <v>193</v>
      </c>
      <c r="F55" s="72"/>
      <c r="G55" s="76"/>
      <c r="H55" s="76">
        <v>200000</v>
      </c>
      <c r="I55" s="76"/>
      <c r="J55" s="76">
        <f>99000+2000.71+2000.2</f>
        <v>103000.91</v>
      </c>
      <c r="K55" s="75"/>
      <c r="L55" s="76"/>
      <c r="M55" s="75">
        <v>44000.91</v>
      </c>
      <c r="N55" s="77"/>
      <c r="O55" s="24"/>
      <c r="P55" s="24"/>
      <c r="Q55" s="24"/>
      <c r="R55" s="64"/>
      <c r="S55" s="24"/>
    </row>
    <row r="56" spans="1:19" s="17" customFormat="1" ht="15" customHeight="1" x14ac:dyDescent="0.25">
      <c r="A56" s="83" t="s">
        <v>58</v>
      </c>
      <c r="B56" s="84" t="s">
        <v>113</v>
      </c>
      <c r="C56" s="84"/>
      <c r="D56" s="83"/>
      <c r="E56" s="118"/>
      <c r="F56" s="118"/>
      <c r="G56" s="87">
        <v>0</v>
      </c>
      <c r="H56" s="87">
        <f>H57+H58</f>
        <v>20000</v>
      </c>
      <c r="I56" s="87">
        <v>0</v>
      </c>
      <c r="J56" s="87">
        <f>J57+J58</f>
        <v>6352.08</v>
      </c>
      <c r="K56" s="88"/>
      <c r="L56" s="87">
        <v>0</v>
      </c>
      <c r="M56" s="87">
        <f>M57+M58</f>
        <v>6352.08</v>
      </c>
      <c r="N56" s="89"/>
      <c r="O56" s="66"/>
      <c r="P56" s="66"/>
      <c r="Q56" s="66"/>
      <c r="R56" s="67"/>
      <c r="S56" s="66"/>
    </row>
    <row r="57" spans="1:19" x14ac:dyDescent="0.2">
      <c r="A57" s="70" t="s">
        <v>114</v>
      </c>
      <c r="B57" s="71" t="s">
        <v>116</v>
      </c>
      <c r="C57" s="71"/>
      <c r="D57" s="70"/>
      <c r="E57" s="72" t="s">
        <v>180</v>
      </c>
      <c r="F57" s="72"/>
      <c r="G57" s="76"/>
      <c r="H57" s="76">
        <v>10000</v>
      </c>
      <c r="I57" s="76"/>
      <c r="J57" s="76">
        <f>M57</f>
        <v>400</v>
      </c>
      <c r="K57" s="75"/>
      <c r="L57" s="76"/>
      <c r="M57" s="75">
        <v>400</v>
      </c>
      <c r="N57" s="77"/>
      <c r="O57" s="24"/>
      <c r="P57" s="24"/>
      <c r="Q57" s="24"/>
      <c r="R57" s="64"/>
      <c r="S57" s="24"/>
    </row>
    <row r="58" spans="1:19" x14ac:dyDescent="0.2">
      <c r="A58" s="70" t="s">
        <v>115</v>
      </c>
      <c r="B58" s="71" t="s">
        <v>117</v>
      </c>
      <c r="C58" s="71"/>
      <c r="D58" s="70"/>
      <c r="E58" s="72" t="s">
        <v>181</v>
      </c>
      <c r="F58" s="72"/>
      <c r="G58" s="76"/>
      <c r="H58" s="76">
        <v>10000</v>
      </c>
      <c r="I58" s="76"/>
      <c r="J58" s="76">
        <f>M58</f>
        <v>5952.08</v>
      </c>
      <c r="K58" s="75"/>
      <c r="L58" s="76"/>
      <c r="M58" s="75">
        <v>5952.08</v>
      </c>
      <c r="N58" s="77"/>
      <c r="O58" s="24"/>
      <c r="P58" s="24"/>
      <c r="Q58" s="24"/>
      <c r="R58" s="64"/>
      <c r="S58" s="24"/>
    </row>
    <row r="59" spans="1:19" ht="36" x14ac:dyDescent="0.2">
      <c r="A59" s="70" t="s">
        <v>60</v>
      </c>
      <c r="B59" s="71" t="s">
        <v>59</v>
      </c>
      <c r="C59" s="71" t="s">
        <v>161</v>
      </c>
      <c r="D59" s="70" t="s">
        <v>162</v>
      </c>
      <c r="E59" s="72" t="s">
        <v>194</v>
      </c>
      <c r="F59" s="72"/>
      <c r="G59" s="76"/>
      <c r="H59" s="76">
        <v>99992.11</v>
      </c>
      <c r="I59" s="76"/>
      <c r="J59" s="76">
        <v>99992.11</v>
      </c>
      <c r="K59" s="75"/>
      <c r="L59" s="76"/>
      <c r="M59" s="75">
        <v>41663.39</v>
      </c>
      <c r="N59" s="77"/>
      <c r="O59" s="24"/>
      <c r="P59" s="24"/>
      <c r="Q59" s="24"/>
      <c r="R59" s="64"/>
      <c r="S59" s="24"/>
    </row>
    <row r="60" spans="1:19" ht="24" x14ac:dyDescent="0.2">
      <c r="A60" s="70" t="s">
        <v>62</v>
      </c>
      <c r="B60" s="71" t="s">
        <v>61</v>
      </c>
      <c r="C60" s="70" t="s">
        <v>161</v>
      </c>
      <c r="D60" s="70" t="s">
        <v>164</v>
      </c>
      <c r="E60" s="72" t="s">
        <v>182</v>
      </c>
      <c r="F60" s="72"/>
      <c r="G60" s="76"/>
      <c r="H60" s="76">
        <v>70000</v>
      </c>
      <c r="I60" s="76"/>
      <c r="J60" s="76">
        <v>25590</v>
      </c>
      <c r="K60" s="75"/>
      <c r="L60" s="76"/>
      <c r="M60" s="75">
        <v>25590</v>
      </c>
      <c r="N60" s="77"/>
      <c r="O60" s="24"/>
      <c r="P60" s="24"/>
      <c r="Q60" s="24"/>
      <c r="R60" s="64"/>
      <c r="S60" s="24"/>
    </row>
    <row r="61" spans="1:19" ht="60" x14ac:dyDescent="0.2">
      <c r="A61" s="70" t="s">
        <v>64</v>
      </c>
      <c r="B61" s="71" t="s">
        <v>61</v>
      </c>
      <c r="C61" s="70" t="s">
        <v>161</v>
      </c>
      <c r="D61" s="70" t="s">
        <v>164</v>
      </c>
      <c r="E61" s="72" t="s">
        <v>195</v>
      </c>
      <c r="F61" s="72"/>
      <c r="G61" s="76"/>
      <c r="H61" s="76">
        <v>92230</v>
      </c>
      <c r="I61" s="76"/>
      <c r="J61" s="76">
        <f>33074.03+27735+47927.28</f>
        <v>108736.31</v>
      </c>
      <c r="K61" s="75"/>
      <c r="L61" s="76"/>
      <c r="M61" s="75">
        <v>108736.31</v>
      </c>
      <c r="N61" s="77"/>
      <c r="O61" s="24"/>
      <c r="P61" s="24"/>
      <c r="Q61" s="24"/>
      <c r="R61" s="64"/>
      <c r="S61" s="24"/>
    </row>
    <row r="62" spans="1:19" ht="24" x14ac:dyDescent="0.2">
      <c r="A62" s="70" t="s">
        <v>67</v>
      </c>
      <c r="B62" s="71" t="s">
        <v>63</v>
      </c>
      <c r="C62" s="70" t="s">
        <v>161</v>
      </c>
      <c r="D62" s="70" t="s">
        <v>164</v>
      </c>
      <c r="E62" s="72" t="s">
        <v>182</v>
      </c>
      <c r="F62" s="72"/>
      <c r="G62" s="76"/>
      <c r="H62" s="76">
        <v>50000</v>
      </c>
      <c r="I62" s="76"/>
      <c r="J62" s="76">
        <f>1650</f>
        <v>1650</v>
      </c>
      <c r="K62" s="75"/>
      <c r="L62" s="76"/>
      <c r="M62" s="75">
        <v>1650</v>
      </c>
      <c r="N62" s="77"/>
      <c r="O62" s="24"/>
      <c r="P62" s="24"/>
      <c r="Q62" s="24"/>
      <c r="R62" s="64"/>
      <c r="S62" s="24"/>
    </row>
    <row r="63" spans="1:19" x14ac:dyDescent="0.2">
      <c r="A63" s="70" t="s">
        <v>68</v>
      </c>
      <c r="B63" s="71" t="s">
        <v>65</v>
      </c>
      <c r="C63" s="70" t="s">
        <v>161</v>
      </c>
      <c r="D63" s="70" t="s">
        <v>164</v>
      </c>
      <c r="E63" s="72"/>
      <c r="F63" s="72"/>
      <c r="G63" s="76"/>
      <c r="H63" s="76">
        <v>50000</v>
      </c>
      <c r="I63" s="76"/>
      <c r="J63" s="76"/>
      <c r="K63" s="75"/>
      <c r="L63" s="76"/>
      <c r="M63" s="119"/>
      <c r="N63" s="77"/>
      <c r="O63" s="24"/>
      <c r="P63" s="24"/>
      <c r="Q63" s="24"/>
      <c r="R63" s="64"/>
      <c r="S63" s="24"/>
    </row>
    <row r="64" spans="1:19" ht="24" x14ac:dyDescent="0.2">
      <c r="A64" s="70" t="s">
        <v>69</v>
      </c>
      <c r="B64" s="71" t="s">
        <v>70</v>
      </c>
      <c r="C64" s="70"/>
      <c r="D64" s="70"/>
      <c r="E64" s="72"/>
      <c r="F64" s="72"/>
      <c r="G64" s="76"/>
      <c r="H64" s="76">
        <v>7500</v>
      </c>
      <c r="I64" s="76"/>
      <c r="J64" s="76"/>
      <c r="K64" s="75"/>
      <c r="L64" s="76"/>
      <c r="M64" s="119"/>
      <c r="N64" s="77"/>
      <c r="O64" s="24"/>
      <c r="P64" s="24"/>
      <c r="Q64" s="24"/>
      <c r="R64" s="64"/>
      <c r="S64" s="24"/>
    </row>
    <row r="65" spans="1:19" ht="72" x14ac:dyDescent="0.2">
      <c r="A65" s="70" t="s">
        <v>71</v>
      </c>
      <c r="B65" s="71" t="s">
        <v>121</v>
      </c>
      <c r="C65" s="70" t="s">
        <v>161</v>
      </c>
      <c r="D65" s="70" t="s">
        <v>164</v>
      </c>
      <c r="E65" s="72" t="s">
        <v>196</v>
      </c>
      <c r="F65" s="72"/>
      <c r="G65" s="76"/>
      <c r="H65" s="76">
        <v>69000</v>
      </c>
      <c r="I65" s="76"/>
      <c r="J65" s="76">
        <f>400+2010+2150+2450+2900+950</f>
        <v>10860</v>
      </c>
      <c r="K65" s="75"/>
      <c r="L65" s="76"/>
      <c r="M65" s="75">
        <v>10860</v>
      </c>
      <c r="N65" s="77"/>
      <c r="O65" s="24"/>
      <c r="P65" s="24"/>
      <c r="Q65" s="24"/>
      <c r="R65" s="64"/>
      <c r="S65" s="24"/>
    </row>
    <row r="66" spans="1:19" ht="24" x14ac:dyDescent="0.2">
      <c r="A66" s="70" t="s">
        <v>76</v>
      </c>
      <c r="B66" s="71" t="s">
        <v>122</v>
      </c>
      <c r="C66" s="70" t="s">
        <v>161</v>
      </c>
      <c r="D66" s="70" t="s">
        <v>162</v>
      </c>
      <c r="E66" s="72" t="s">
        <v>183</v>
      </c>
      <c r="F66" s="72"/>
      <c r="G66" s="76"/>
      <c r="H66" s="76">
        <v>83782.25</v>
      </c>
      <c r="I66" s="76"/>
      <c r="J66" s="76">
        <v>46050</v>
      </c>
      <c r="K66" s="75"/>
      <c r="L66" s="76"/>
      <c r="M66" s="75">
        <v>1650</v>
      </c>
      <c r="N66" s="77"/>
      <c r="O66" s="24"/>
      <c r="P66" s="24"/>
      <c r="Q66" s="24"/>
      <c r="R66" s="64"/>
      <c r="S66" s="24"/>
    </row>
    <row r="67" spans="1:19" x14ac:dyDescent="0.2">
      <c r="A67" s="70" t="s">
        <v>118</v>
      </c>
      <c r="B67" s="71" t="s">
        <v>123</v>
      </c>
      <c r="C67" s="70" t="s">
        <v>161</v>
      </c>
      <c r="D67" s="70" t="s">
        <v>164</v>
      </c>
      <c r="E67" s="72"/>
      <c r="F67" s="72"/>
      <c r="G67" s="76"/>
      <c r="H67" s="76">
        <v>27200</v>
      </c>
      <c r="I67" s="76"/>
      <c r="J67" s="76"/>
      <c r="K67" s="75"/>
      <c r="L67" s="76"/>
      <c r="M67" s="75"/>
      <c r="N67" s="77"/>
      <c r="O67" s="24"/>
      <c r="P67" s="24"/>
      <c r="Q67" s="24"/>
      <c r="R67" s="64"/>
      <c r="S67" s="24"/>
    </row>
    <row r="68" spans="1:19" x14ac:dyDescent="0.2">
      <c r="A68" s="70" t="s">
        <v>119</v>
      </c>
      <c r="B68" s="71" t="s">
        <v>124</v>
      </c>
      <c r="C68" s="70" t="s">
        <v>161</v>
      </c>
      <c r="D68" s="70" t="s">
        <v>165</v>
      </c>
      <c r="E68" s="72"/>
      <c r="F68" s="72"/>
      <c r="G68" s="76"/>
      <c r="H68" s="76">
        <v>31174</v>
      </c>
      <c r="I68" s="76"/>
      <c r="J68" s="76"/>
      <c r="K68" s="75"/>
      <c r="L68" s="76"/>
      <c r="M68" s="75"/>
      <c r="N68" s="77"/>
      <c r="O68" s="24"/>
      <c r="P68" s="24"/>
      <c r="Q68" s="24"/>
      <c r="R68" s="64"/>
      <c r="S68" s="24"/>
    </row>
    <row r="69" spans="1:19" ht="24.75" thickBot="1" x14ac:dyDescent="0.25">
      <c r="A69" s="94" t="s">
        <v>120</v>
      </c>
      <c r="B69" s="95" t="s">
        <v>77</v>
      </c>
      <c r="C69" s="94"/>
      <c r="D69" s="94"/>
      <c r="E69" s="120" t="s">
        <v>197</v>
      </c>
      <c r="F69" s="120"/>
      <c r="G69" s="100"/>
      <c r="H69" s="100">
        <v>6771.89</v>
      </c>
      <c r="I69" s="100"/>
      <c r="J69" s="100">
        <v>10640</v>
      </c>
      <c r="K69" s="99"/>
      <c r="L69" s="100"/>
      <c r="M69" s="99">
        <v>10640</v>
      </c>
      <c r="N69" s="101"/>
      <c r="O69" s="24"/>
      <c r="P69" s="24"/>
      <c r="Q69" s="24"/>
      <c r="R69" s="64"/>
      <c r="S69" s="24"/>
    </row>
    <row r="70" spans="1:19" s="2" customFormat="1" ht="24.75" customHeight="1" thickBot="1" x14ac:dyDescent="0.25">
      <c r="A70" s="102" t="s">
        <v>125</v>
      </c>
      <c r="B70" s="103"/>
      <c r="C70" s="105"/>
      <c r="D70" s="105"/>
      <c r="E70" s="121"/>
      <c r="F70" s="121"/>
      <c r="G70" s="107">
        <v>0</v>
      </c>
      <c r="H70" s="107">
        <f>H39+H40+H41+H42+H43+H44+H45+H46+H47+H48+H49+H50+H51+H52+H53+H54+H55+H56+H59+H60+H61+H62+H63+H64+H65+H66+H67+H68+H69</f>
        <v>21698213.84</v>
      </c>
      <c r="I70" s="107">
        <v>0</v>
      </c>
      <c r="J70" s="107">
        <f>J39+J40+J41+J42+J43+J44+J45+J46+J47+J48+J49+J50+J51+J52+J53+J54+J55+J56+J59+J60+J61+J62+J63+J64+J65+J66+J67+J68+J69</f>
        <v>20846703.829999998</v>
      </c>
      <c r="K70" s="108"/>
      <c r="L70" s="107">
        <v>0</v>
      </c>
      <c r="M70" s="107">
        <f>M39+M40+M41+M42+M43+M44+M45+M46+M47+M48+M49+M50+M51+M52+M53+M54+M55+M56+M59+M60+M61+M62+M63+M64+M65+M66+M67+M68+M69</f>
        <v>6870465.4799999995</v>
      </c>
      <c r="N70" s="109"/>
      <c r="O70" s="61"/>
      <c r="P70" s="61"/>
      <c r="Q70" s="61"/>
      <c r="R70" s="62"/>
      <c r="S70" s="61"/>
    </row>
    <row r="71" spans="1:19" s="18" customFormat="1" ht="42" customHeight="1" x14ac:dyDescent="0.2">
      <c r="A71" s="110" t="s">
        <v>126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2"/>
      <c r="O71" s="29"/>
      <c r="P71" s="29"/>
      <c r="Q71" s="29"/>
      <c r="R71" s="68"/>
      <c r="S71" s="29"/>
    </row>
    <row r="72" spans="1:19" ht="48.75" thickBot="1" x14ac:dyDescent="0.25">
      <c r="A72" s="94" t="s">
        <v>127</v>
      </c>
      <c r="B72" s="95" t="s">
        <v>128</v>
      </c>
      <c r="C72" s="94" t="s">
        <v>163</v>
      </c>
      <c r="D72" s="94" t="s">
        <v>162</v>
      </c>
      <c r="E72" s="120" t="s">
        <v>198</v>
      </c>
      <c r="F72" s="120"/>
      <c r="G72" s="100"/>
      <c r="H72" s="100">
        <v>1000000</v>
      </c>
      <c r="I72" s="100"/>
      <c r="J72" s="100">
        <f>100000+900000</f>
        <v>1000000</v>
      </c>
      <c r="K72" s="99"/>
      <c r="L72" s="100"/>
      <c r="M72" s="99">
        <v>378310</v>
      </c>
      <c r="N72" s="101"/>
      <c r="O72" s="24"/>
      <c r="P72" s="24"/>
      <c r="Q72" s="24"/>
      <c r="R72" s="64"/>
      <c r="S72" s="24"/>
    </row>
    <row r="73" spans="1:19" s="2" customFormat="1" ht="13.5" thickBot="1" x14ac:dyDescent="0.25">
      <c r="A73" s="102" t="s">
        <v>129</v>
      </c>
      <c r="B73" s="103"/>
      <c r="C73" s="105"/>
      <c r="D73" s="105"/>
      <c r="E73" s="121"/>
      <c r="F73" s="121"/>
      <c r="G73" s="107">
        <v>0</v>
      </c>
      <c r="H73" s="107">
        <f>H72</f>
        <v>1000000</v>
      </c>
      <c r="I73" s="107">
        <v>0</v>
      </c>
      <c r="J73" s="107">
        <f>J72</f>
        <v>1000000</v>
      </c>
      <c r="K73" s="108"/>
      <c r="L73" s="107">
        <v>0</v>
      </c>
      <c r="M73" s="108">
        <f>M72</f>
        <v>378310</v>
      </c>
      <c r="N73" s="109"/>
      <c r="O73" s="61"/>
      <c r="P73" s="61"/>
      <c r="Q73" s="61"/>
      <c r="R73" s="62"/>
      <c r="S73" s="61"/>
    </row>
    <row r="74" spans="1:19" s="18" customFormat="1" ht="12" customHeight="1" x14ac:dyDescent="0.2">
      <c r="A74" s="110" t="s">
        <v>130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2"/>
      <c r="O74" s="29"/>
      <c r="P74" s="29"/>
      <c r="Q74" s="29"/>
      <c r="R74" s="68"/>
      <c r="S74" s="29"/>
    </row>
    <row r="75" spans="1:19" x14ac:dyDescent="0.2">
      <c r="A75" s="70" t="s">
        <v>131</v>
      </c>
      <c r="B75" s="71" t="s">
        <v>136</v>
      </c>
      <c r="C75" s="70"/>
      <c r="D75" s="70"/>
      <c r="E75" s="72"/>
      <c r="F75" s="72"/>
      <c r="G75" s="76"/>
      <c r="H75" s="76">
        <v>1393081</v>
      </c>
      <c r="I75" s="76"/>
      <c r="J75" s="76">
        <v>0</v>
      </c>
      <c r="K75" s="75"/>
      <c r="L75" s="76"/>
      <c r="M75" s="75">
        <v>0</v>
      </c>
      <c r="N75" s="77"/>
      <c r="O75" s="24"/>
      <c r="P75" s="24"/>
      <c r="Q75" s="24"/>
      <c r="R75" s="64"/>
      <c r="S75" s="24"/>
    </row>
    <row r="76" spans="1:19" ht="24" x14ac:dyDescent="0.2">
      <c r="A76" s="70" t="s">
        <v>132</v>
      </c>
      <c r="B76" s="71" t="s">
        <v>137</v>
      </c>
      <c r="C76" s="70" t="s">
        <v>161</v>
      </c>
      <c r="D76" s="70" t="s">
        <v>205</v>
      </c>
      <c r="E76" s="72" t="s">
        <v>183</v>
      </c>
      <c r="F76" s="72"/>
      <c r="G76" s="76"/>
      <c r="H76" s="76">
        <v>174750</v>
      </c>
      <c r="I76" s="76"/>
      <c r="J76" s="76">
        <v>7500</v>
      </c>
      <c r="K76" s="75"/>
      <c r="L76" s="76"/>
      <c r="M76" s="75">
        <v>0</v>
      </c>
      <c r="N76" s="77"/>
      <c r="O76" s="24"/>
      <c r="P76" s="24"/>
      <c r="Q76" s="24"/>
      <c r="R76" s="64"/>
      <c r="S76" s="24"/>
    </row>
    <row r="77" spans="1:19" ht="60" x14ac:dyDescent="0.2">
      <c r="A77" s="70" t="s">
        <v>133</v>
      </c>
      <c r="B77" s="71" t="s">
        <v>138</v>
      </c>
      <c r="C77" s="70" t="s">
        <v>206</v>
      </c>
      <c r="D77" s="70" t="s">
        <v>207</v>
      </c>
      <c r="E77" s="72" t="s">
        <v>199</v>
      </c>
      <c r="F77" s="72"/>
      <c r="G77" s="76"/>
      <c r="H77" s="76">
        <v>3184900</v>
      </c>
      <c r="I77" s="76"/>
      <c r="J77" s="76">
        <f>2749.7+10459.34+60000</f>
        <v>73209.040000000008</v>
      </c>
      <c r="K77" s="75"/>
      <c r="L77" s="76"/>
      <c r="M77" s="75">
        <v>13209.04</v>
      </c>
      <c r="N77" s="77"/>
      <c r="O77" s="24"/>
      <c r="P77" s="24"/>
      <c r="Q77" s="24"/>
      <c r="R77" s="64"/>
      <c r="S77" s="24"/>
    </row>
    <row r="78" spans="1:19" ht="24" x14ac:dyDescent="0.2">
      <c r="A78" s="70" t="s">
        <v>134</v>
      </c>
      <c r="B78" s="71" t="s">
        <v>139</v>
      </c>
      <c r="C78" s="70" t="s">
        <v>161</v>
      </c>
      <c r="D78" s="70" t="s">
        <v>208</v>
      </c>
      <c r="E78" s="72"/>
      <c r="F78" s="72"/>
      <c r="G78" s="76"/>
      <c r="H78" s="76">
        <v>98291.4</v>
      </c>
      <c r="I78" s="76"/>
      <c r="J78" s="76">
        <v>0</v>
      </c>
      <c r="K78" s="75"/>
      <c r="L78" s="76"/>
      <c r="M78" s="75">
        <v>0</v>
      </c>
      <c r="N78" s="77"/>
      <c r="O78" s="24"/>
      <c r="P78" s="24"/>
      <c r="Q78" s="24"/>
      <c r="R78" s="64"/>
      <c r="S78" s="24"/>
    </row>
    <row r="79" spans="1:19" ht="13.5" thickBot="1" x14ac:dyDescent="0.25">
      <c r="A79" s="94" t="s">
        <v>135</v>
      </c>
      <c r="B79" s="95" t="s">
        <v>140</v>
      </c>
      <c r="C79" s="70" t="s">
        <v>161</v>
      </c>
      <c r="D79" s="70" t="s">
        <v>209</v>
      </c>
      <c r="E79" s="120"/>
      <c r="F79" s="120"/>
      <c r="G79" s="100"/>
      <c r="H79" s="100">
        <v>200000</v>
      </c>
      <c r="I79" s="100"/>
      <c r="J79" s="100">
        <v>0</v>
      </c>
      <c r="K79" s="99"/>
      <c r="L79" s="100"/>
      <c r="M79" s="99">
        <v>0</v>
      </c>
      <c r="N79" s="101"/>
      <c r="O79" s="24"/>
      <c r="P79" s="24"/>
      <c r="Q79" s="24"/>
      <c r="R79" s="64"/>
      <c r="S79" s="24"/>
    </row>
    <row r="80" spans="1:19" s="2" customFormat="1" ht="13.5" thickBot="1" x14ac:dyDescent="0.25">
      <c r="A80" s="102" t="s">
        <v>141</v>
      </c>
      <c r="B80" s="122"/>
      <c r="C80" s="123"/>
      <c r="D80" s="105"/>
      <c r="E80" s="121"/>
      <c r="F80" s="121"/>
      <c r="G80" s="107">
        <v>0</v>
      </c>
      <c r="H80" s="107">
        <f>H75+H76+H77+H78+H79</f>
        <v>5051022.4000000004</v>
      </c>
      <c r="I80" s="107">
        <v>0</v>
      </c>
      <c r="J80" s="107">
        <f>J75+J76+J77+J78+J79</f>
        <v>80709.040000000008</v>
      </c>
      <c r="K80" s="108"/>
      <c r="L80" s="107">
        <v>0</v>
      </c>
      <c r="M80" s="107">
        <f>M75+M76+M77+M78+M79</f>
        <v>13209.04</v>
      </c>
      <c r="N80" s="109"/>
      <c r="O80" s="61"/>
      <c r="P80" s="61"/>
      <c r="Q80" s="61"/>
      <c r="R80" s="62"/>
      <c r="S80" s="61"/>
    </row>
    <row r="81" spans="1:19" s="18" customFormat="1" ht="27.75" customHeight="1" x14ac:dyDescent="0.2">
      <c r="A81" s="110" t="s">
        <v>150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2"/>
      <c r="O81" s="29"/>
      <c r="P81" s="29"/>
      <c r="Q81" s="29"/>
      <c r="R81" s="68"/>
      <c r="S81" s="29"/>
    </row>
    <row r="82" spans="1:19" ht="24" x14ac:dyDescent="0.2">
      <c r="A82" s="70" t="s">
        <v>142</v>
      </c>
      <c r="B82" s="71" t="s">
        <v>153</v>
      </c>
      <c r="C82" s="70" t="s">
        <v>161</v>
      </c>
      <c r="D82" s="70" t="s">
        <v>210</v>
      </c>
      <c r="E82" s="72"/>
      <c r="F82" s="72"/>
      <c r="G82" s="76"/>
      <c r="H82" s="76">
        <v>25000</v>
      </c>
      <c r="I82" s="76"/>
      <c r="J82" s="76">
        <v>0</v>
      </c>
      <c r="K82" s="75"/>
      <c r="L82" s="76"/>
      <c r="M82" s="75">
        <v>0</v>
      </c>
      <c r="N82" s="77"/>
      <c r="O82" s="24"/>
      <c r="P82" s="24"/>
      <c r="Q82" s="24"/>
      <c r="R82" s="64"/>
      <c r="S82" s="24"/>
    </row>
    <row r="83" spans="1:19" ht="24" x14ac:dyDescent="0.2">
      <c r="A83" s="70" t="s">
        <v>143</v>
      </c>
      <c r="B83" s="71" t="s">
        <v>154</v>
      </c>
      <c r="C83" s="70" t="s">
        <v>161</v>
      </c>
      <c r="D83" s="70"/>
      <c r="E83" s="72"/>
      <c r="F83" s="72"/>
      <c r="G83" s="76"/>
      <c r="H83" s="76">
        <v>10000</v>
      </c>
      <c r="I83" s="76"/>
      <c r="J83" s="76">
        <v>0</v>
      </c>
      <c r="K83" s="75"/>
      <c r="L83" s="76"/>
      <c r="M83" s="75">
        <v>0</v>
      </c>
      <c r="N83" s="77"/>
      <c r="O83" s="24"/>
      <c r="P83" s="24"/>
      <c r="Q83" s="24"/>
      <c r="R83" s="64"/>
      <c r="S83" s="24"/>
    </row>
    <row r="84" spans="1:19" ht="60" x14ac:dyDescent="0.2">
      <c r="A84" s="70" t="s">
        <v>144</v>
      </c>
      <c r="B84" s="71" t="s">
        <v>155</v>
      </c>
      <c r="C84" s="70" t="s">
        <v>161</v>
      </c>
      <c r="D84" s="70" t="s">
        <v>165</v>
      </c>
      <c r="E84" s="72" t="s">
        <v>200</v>
      </c>
      <c r="F84" s="72"/>
      <c r="G84" s="76"/>
      <c r="H84" s="76">
        <v>333587</v>
      </c>
      <c r="I84" s="76"/>
      <c r="J84" s="76">
        <f>82991.64+79770</f>
        <v>162761.64000000001</v>
      </c>
      <c r="K84" s="75"/>
      <c r="L84" s="76"/>
      <c r="M84" s="75">
        <v>162761.64000000001</v>
      </c>
      <c r="N84" s="77"/>
      <c r="O84" s="24"/>
      <c r="P84" s="24"/>
      <c r="Q84" s="24"/>
      <c r="R84" s="64"/>
      <c r="S84" s="24"/>
    </row>
    <row r="85" spans="1:19" ht="48" x14ac:dyDescent="0.2">
      <c r="A85" s="70" t="s">
        <v>145</v>
      </c>
      <c r="B85" s="71" t="s">
        <v>156</v>
      </c>
      <c r="C85" s="70" t="s">
        <v>161</v>
      </c>
      <c r="D85" s="70" t="s">
        <v>165</v>
      </c>
      <c r="E85" s="72" t="s">
        <v>184</v>
      </c>
      <c r="F85" s="72"/>
      <c r="G85" s="76"/>
      <c r="H85" s="76">
        <v>11900</v>
      </c>
      <c r="I85" s="76"/>
      <c r="J85" s="76">
        <v>12261.2</v>
      </c>
      <c r="K85" s="75"/>
      <c r="L85" s="76"/>
      <c r="M85" s="75">
        <v>12261.2</v>
      </c>
      <c r="N85" s="77"/>
      <c r="O85" s="24"/>
      <c r="P85" s="24"/>
      <c r="Q85" s="24"/>
      <c r="R85" s="64"/>
      <c r="S85" s="24"/>
    </row>
    <row r="86" spans="1:19" x14ac:dyDescent="0.2">
      <c r="A86" s="70" t="s">
        <v>146</v>
      </c>
      <c r="B86" s="71" t="s">
        <v>157</v>
      </c>
      <c r="C86" s="70" t="s">
        <v>161</v>
      </c>
      <c r="D86" s="70" t="s">
        <v>208</v>
      </c>
      <c r="E86" s="72"/>
      <c r="F86" s="72"/>
      <c r="G86" s="76"/>
      <c r="H86" s="76">
        <v>7840</v>
      </c>
      <c r="I86" s="76"/>
      <c r="J86" s="76">
        <v>0</v>
      </c>
      <c r="K86" s="75"/>
      <c r="L86" s="76"/>
      <c r="M86" s="75">
        <v>0</v>
      </c>
      <c r="N86" s="77"/>
      <c r="O86" s="24"/>
      <c r="P86" s="24"/>
      <c r="Q86" s="24"/>
      <c r="R86" s="64"/>
      <c r="S86" s="24"/>
    </row>
    <row r="87" spans="1:19" ht="48" x14ac:dyDescent="0.2">
      <c r="A87" s="70" t="s">
        <v>147</v>
      </c>
      <c r="B87" s="71" t="s">
        <v>158</v>
      </c>
      <c r="C87" s="70" t="s">
        <v>161</v>
      </c>
      <c r="D87" s="70" t="s">
        <v>165</v>
      </c>
      <c r="E87" s="72" t="s">
        <v>201</v>
      </c>
      <c r="F87" s="72"/>
      <c r="G87" s="76"/>
      <c r="H87" s="76">
        <v>13939</v>
      </c>
      <c r="I87" s="76"/>
      <c r="J87" s="76">
        <f>3600+814</f>
        <v>4414</v>
      </c>
      <c r="K87" s="75"/>
      <c r="L87" s="76"/>
      <c r="M87" s="75">
        <v>4414</v>
      </c>
      <c r="N87" s="77"/>
      <c r="O87" s="24"/>
      <c r="P87" s="24"/>
      <c r="Q87" s="24"/>
      <c r="R87" s="64"/>
      <c r="S87" s="24"/>
    </row>
    <row r="88" spans="1:19" ht="72" x14ac:dyDescent="0.2">
      <c r="A88" s="70" t="s">
        <v>148</v>
      </c>
      <c r="B88" s="71" t="s">
        <v>159</v>
      </c>
      <c r="C88" s="70" t="s">
        <v>161</v>
      </c>
      <c r="D88" s="70" t="s">
        <v>211</v>
      </c>
      <c r="E88" s="72" t="s">
        <v>202</v>
      </c>
      <c r="F88" s="72"/>
      <c r="G88" s="76"/>
      <c r="H88" s="76">
        <v>200000</v>
      </c>
      <c r="I88" s="76"/>
      <c r="J88" s="76">
        <f>415+7050.81+8225.58+39000</f>
        <v>54691.39</v>
      </c>
      <c r="K88" s="75"/>
      <c r="L88" s="76"/>
      <c r="M88" s="75">
        <v>15691.39</v>
      </c>
      <c r="N88" s="77"/>
      <c r="O88" s="24"/>
      <c r="P88" s="24"/>
      <c r="Q88" s="24"/>
      <c r="R88" s="64"/>
      <c r="S88" s="24"/>
    </row>
    <row r="89" spans="1:19" ht="211.5" customHeight="1" thickBot="1" x14ac:dyDescent="0.25">
      <c r="A89" s="94" t="s">
        <v>149</v>
      </c>
      <c r="B89" s="95" t="s">
        <v>160</v>
      </c>
      <c r="C89" s="70" t="s">
        <v>161</v>
      </c>
      <c r="D89" s="94" t="s">
        <v>211</v>
      </c>
      <c r="E89" s="72" t="s">
        <v>203</v>
      </c>
      <c r="F89" s="120"/>
      <c r="G89" s="100"/>
      <c r="H89" s="100">
        <v>275418.03000000003</v>
      </c>
      <c r="I89" s="100"/>
      <c r="J89" s="100">
        <f>96224.8+7594.32+9693.6+30300+35531.5+9007+34313+3421+3250</f>
        <v>229335.22</v>
      </c>
      <c r="K89" s="99"/>
      <c r="L89" s="100"/>
      <c r="M89" s="99">
        <v>229335.22</v>
      </c>
      <c r="N89" s="101"/>
      <c r="O89" s="24"/>
      <c r="P89" s="24"/>
      <c r="Q89" s="24"/>
      <c r="R89" s="64"/>
      <c r="S89" s="24"/>
    </row>
    <row r="90" spans="1:19" s="2" customFormat="1" ht="13.5" thickBot="1" x14ac:dyDescent="0.25">
      <c r="A90" s="102" t="s">
        <v>151</v>
      </c>
      <c r="B90" s="122"/>
      <c r="C90" s="105"/>
      <c r="D90" s="105"/>
      <c r="E90" s="121"/>
      <c r="F90" s="121"/>
      <c r="G90" s="107">
        <v>0</v>
      </c>
      <c r="H90" s="107">
        <f>H82+H83+H84+H85+H86+H87+H88+H89</f>
        <v>877684.03</v>
      </c>
      <c r="I90" s="107">
        <v>0</v>
      </c>
      <c r="J90" s="107">
        <f>J82+J83+J84+J85+J86+J87+J88+J89</f>
        <v>463463.45000000007</v>
      </c>
      <c r="K90" s="108"/>
      <c r="L90" s="107">
        <v>0</v>
      </c>
      <c r="M90" s="107">
        <f>M82+M83+M84+M85+M86+M87+M88+M89</f>
        <v>424463.45000000007</v>
      </c>
      <c r="N90" s="109"/>
      <c r="O90" s="61"/>
      <c r="P90" s="61"/>
      <c r="Q90" s="61"/>
      <c r="R90" s="62"/>
      <c r="S90" s="61"/>
    </row>
    <row r="91" spans="1:19" s="2" customFormat="1" ht="12.75" customHeight="1" thickBot="1" x14ac:dyDescent="0.25">
      <c r="A91" s="102" t="s">
        <v>152</v>
      </c>
      <c r="B91" s="122"/>
      <c r="C91" s="124"/>
      <c r="D91" s="125"/>
      <c r="E91" s="124"/>
      <c r="F91" s="124"/>
      <c r="G91" s="126">
        <v>0</v>
      </c>
      <c r="H91" s="127">
        <f>H37+H70+H73+H80+H90</f>
        <v>31401013.270000003</v>
      </c>
      <c r="I91" s="128">
        <v>0</v>
      </c>
      <c r="J91" s="127">
        <f>J37+J70+J73+J80+J90</f>
        <v>23850131.319999997</v>
      </c>
      <c r="K91" s="127">
        <f t="shared" ref="K91" si="1">SUM(K19:K64)</f>
        <v>0</v>
      </c>
      <c r="L91" s="128">
        <v>0</v>
      </c>
      <c r="M91" s="127">
        <f>M37+M70+M73+M80+M90</f>
        <v>8470278.959999999</v>
      </c>
      <c r="N91" s="129"/>
      <c r="O91" s="61"/>
      <c r="P91" s="61"/>
      <c r="Q91" s="61"/>
      <c r="R91" s="69"/>
      <c r="S91" s="61"/>
    </row>
    <row r="92" spans="1:19" x14ac:dyDescent="0.2">
      <c r="I92" s="21"/>
      <c r="L92" s="21"/>
      <c r="N92" s="10"/>
      <c r="R92" s="16"/>
    </row>
    <row r="93" spans="1:19" s="3" customFormat="1" ht="12" x14ac:dyDescent="0.2">
      <c r="B93" s="13"/>
      <c r="C93" s="9"/>
      <c r="D93" s="14"/>
      <c r="E93" s="9"/>
      <c r="F93" s="9"/>
      <c r="G93" s="19"/>
      <c r="H93" s="10"/>
      <c r="I93" s="22"/>
      <c r="J93" s="10"/>
      <c r="K93" s="10"/>
      <c r="L93" s="22"/>
      <c r="N93" s="9"/>
      <c r="R93" s="15"/>
    </row>
    <row r="94" spans="1:19" s="3" customFormat="1" ht="12" x14ac:dyDescent="0.2">
      <c r="B94" s="13"/>
      <c r="C94" s="9"/>
      <c r="D94" s="14"/>
      <c r="E94" s="9"/>
      <c r="F94" s="9"/>
      <c r="G94" s="19"/>
      <c r="H94" s="10"/>
      <c r="I94" s="22"/>
      <c r="J94" s="10"/>
      <c r="K94" s="10"/>
      <c r="L94" s="22"/>
      <c r="N94" s="9"/>
      <c r="R94" s="15"/>
    </row>
    <row r="95" spans="1:19" s="3" customFormat="1" ht="12" x14ac:dyDescent="0.2">
      <c r="B95" s="13"/>
      <c r="C95" s="9"/>
      <c r="D95" s="14"/>
      <c r="E95" s="9"/>
      <c r="F95" s="9"/>
      <c r="G95" s="19"/>
      <c r="H95" s="10"/>
      <c r="I95" s="22"/>
      <c r="J95" s="10"/>
      <c r="K95" s="10"/>
      <c r="L95" s="22"/>
      <c r="N95" s="9"/>
      <c r="R95" s="15"/>
    </row>
    <row r="96" spans="1:19" s="3" customFormat="1" ht="12" x14ac:dyDescent="0.2">
      <c r="B96" s="13"/>
      <c r="C96" s="9"/>
      <c r="D96" s="14"/>
      <c r="E96" s="9"/>
      <c r="F96" s="9"/>
      <c r="G96" s="19"/>
      <c r="H96" s="10"/>
      <c r="I96" s="22"/>
      <c r="J96" s="10"/>
      <c r="K96" s="10"/>
      <c r="L96" s="22"/>
      <c r="M96" s="10"/>
      <c r="N96" s="9"/>
      <c r="R96" s="15"/>
    </row>
    <row r="97" spans="18:18" x14ac:dyDescent="0.2">
      <c r="R97" s="16"/>
    </row>
    <row r="98" spans="18:18" x14ac:dyDescent="0.2">
      <c r="R98" s="16"/>
    </row>
    <row r="99" spans="18:18" x14ac:dyDescent="0.2">
      <c r="R99" s="16"/>
    </row>
    <row r="100" spans="18:18" x14ac:dyDescent="0.2">
      <c r="R100" s="16"/>
    </row>
  </sheetData>
  <autoFilter ref="A17:Q96"/>
  <mergeCells count="37">
    <mergeCell ref="A91:B91"/>
    <mergeCell ref="A73:B73"/>
    <mergeCell ref="A74:N74"/>
    <mergeCell ref="A80:B80"/>
    <mergeCell ref="A81:N81"/>
    <mergeCell ref="A90:B90"/>
    <mergeCell ref="A18:N18"/>
    <mergeCell ref="A37:B37"/>
    <mergeCell ref="A38:N38"/>
    <mergeCell ref="A70:B70"/>
    <mergeCell ref="A71:N71"/>
    <mergeCell ref="N48:N49"/>
    <mergeCell ref="N1:S1"/>
    <mergeCell ref="R15:R17"/>
    <mergeCell ref="S15:S17"/>
    <mergeCell ref="Q15:Q17"/>
    <mergeCell ref="A7:N7"/>
    <mergeCell ref="O15:O17"/>
    <mergeCell ref="P15:P17"/>
    <mergeCell ref="C15:E15"/>
    <mergeCell ref="A13:N13"/>
    <mergeCell ref="N2:S2"/>
    <mergeCell ref="N3:S3"/>
    <mergeCell ref="G15:M15"/>
    <mergeCell ref="N15:N17"/>
    <mergeCell ref="L16:M16"/>
    <mergeCell ref="A4:N4"/>
    <mergeCell ref="A5:N5"/>
    <mergeCell ref="A6:N6"/>
    <mergeCell ref="A12:N12"/>
    <mergeCell ref="G16:H16"/>
    <mergeCell ref="I16:J16"/>
    <mergeCell ref="A15:A17"/>
    <mergeCell ref="B15:B17"/>
    <mergeCell ref="C16:C17"/>
    <mergeCell ref="D16:D17"/>
    <mergeCell ref="E16:E17"/>
  </mergeCells>
  <pageMargins left="0.31496062992125984" right="0.31496062992125984" top="0.74803149606299213" bottom="0.35433070866141736" header="0.31496062992125984" footer="0.31496062992125984"/>
  <pageSetup paperSize="9" scale="71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Zam</cp:lastModifiedBy>
  <cp:lastPrinted>2019-07-11T09:04:08Z</cp:lastPrinted>
  <dcterms:created xsi:type="dcterms:W3CDTF">2014-10-09T07:02:09Z</dcterms:created>
  <dcterms:modified xsi:type="dcterms:W3CDTF">2019-07-11T09:08:47Z</dcterms:modified>
</cp:coreProperties>
</file>