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источники" sheetId="6" r:id="rId1"/>
    <sheet name="доходы" sheetId="7" r:id="rId2"/>
    <sheet name="расходы" sheetId="8" r:id="rId3"/>
  </sheets>
  <definedNames>
    <definedName name="_xlnm._FilterDatabase" localSheetId="2" hidden="1">расходы!$A$10:$WVO$466</definedName>
  </definedNames>
  <calcPr calcId="125725"/>
</workbook>
</file>

<file path=xl/calcChain.xml><?xml version="1.0" encoding="utf-8"?>
<calcChain xmlns="http://schemas.openxmlformats.org/spreadsheetml/2006/main">
  <c r="K141" i="8"/>
  <c r="G141"/>
  <c r="H141"/>
  <c r="I141"/>
  <c r="J141"/>
  <c r="H142"/>
  <c r="I142"/>
  <c r="J142"/>
  <c r="K142"/>
  <c r="G142"/>
  <c r="H143"/>
  <c r="I143"/>
  <c r="J143"/>
  <c r="K143"/>
  <c r="G143"/>
  <c r="H144"/>
  <c r="G144"/>
  <c r="H145"/>
  <c r="I145"/>
  <c r="J145"/>
  <c r="K145"/>
  <c r="G145"/>
  <c r="G146"/>
  <c r="H149"/>
  <c r="I146"/>
  <c r="J146"/>
  <c r="K146"/>
  <c r="H146"/>
  <c r="G62"/>
  <c r="H105"/>
  <c r="H43"/>
  <c r="H46"/>
  <c r="H42"/>
  <c r="H8" s="1"/>
  <c r="H18"/>
  <c r="I18"/>
  <c r="J18"/>
  <c r="K18"/>
  <c r="H20"/>
  <c r="I20"/>
  <c r="I17" s="1"/>
  <c r="I16" s="1"/>
  <c r="I15" s="1"/>
  <c r="J20"/>
  <c r="K20"/>
  <c r="H24"/>
  <c r="H23" s="1"/>
  <c r="H22" s="1"/>
  <c r="I24"/>
  <c r="I23" s="1"/>
  <c r="I22" s="1"/>
  <c r="J24"/>
  <c r="J23" s="1"/>
  <c r="J22" s="1"/>
  <c r="K24"/>
  <c r="K23" s="1"/>
  <c r="K22" s="1"/>
  <c r="H31"/>
  <c r="H30" s="1"/>
  <c r="I31"/>
  <c r="I30" s="1"/>
  <c r="J31"/>
  <c r="J30" s="1"/>
  <c r="K31"/>
  <c r="K30" s="1"/>
  <c r="H34"/>
  <c r="H33" s="1"/>
  <c r="I34"/>
  <c r="I33" s="1"/>
  <c r="J34"/>
  <c r="J33" s="1"/>
  <c r="K34"/>
  <c r="K33" s="1"/>
  <c r="G19"/>
  <c r="G18" s="1"/>
  <c r="G21"/>
  <c r="G20" s="1"/>
  <c r="G26"/>
  <c r="G25" s="1"/>
  <c r="G28"/>
  <c r="G27" s="1"/>
  <c r="G32"/>
  <c r="G31" s="1"/>
  <c r="G30" s="1"/>
  <c r="G35"/>
  <c r="G34" s="1"/>
  <c r="G33" s="1"/>
  <c r="G39"/>
  <c r="G38" s="1"/>
  <c r="G37" s="1"/>
  <c r="G36" s="1"/>
  <c r="I38"/>
  <c r="I37" s="1"/>
  <c r="J38"/>
  <c r="J37" s="1"/>
  <c r="K38"/>
  <c r="K37" s="1"/>
  <c r="H38"/>
  <c r="H37" s="1"/>
  <c r="K17" l="1"/>
  <c r="K16" s="1"/>
  <c r="K15" s="1"/>
  <c r="H17"/>
  <c r="H16" s="1"/>
  <c r="H15" s="1"/>
  <c r="G17"/>
  <c r="G16" s="1"/>
  <c r="G15" s="1"/>
  <c r="H29"/>
  <c r="J29"/>
  <c r="G24"/>
  <c r="G23" s="1"/>
  <c r="G22" s="1"/>
  <c r="K29"/>
  <c r="G29"/>
  <c r="I29"/>
  <c r="I14" s="1"/>
  <c r="I13" s="1"/>
  <c r="I12" s="1"/>
  <c r="I11" s="1"/>
  <c r="I10" s="1"/>
  <c r="J17"/>
  <c r="J16" s="1"/>
  <c r="J15" s="1"/>
  <c r="B42" i="7"/>
  <c r="C29"/>
  <c r="D29"/>
  <c r="E29"/>
  <c r="F29"/>
  <c r="B29"/>
  <c r="C30"/>
  <c r="D30"/>
  <c r="E30"/>
  <c r="F30"/>
  <c r="B31"/>
  <c r="B32"/>
  <c r="E32"/>
  <c r="F32"/>
  <c r="D32"/>
  <c r="B35"/>
  <c r="C35"/>
  <c r="D35"/>
  <c r="E35"/>
  <c r="F35"/>
  <c r="B39"/>
  <c r="B38" s="1"/>
  <c r="D38"/>
  <c r="E38"/>
  <c r="F38"/>
  <c r="C38"/>
  <c r="B30"/>
  <c r="C32"/>
  <c r="B34"/>
  <c r="B33"/>
  <c r="B37"/>
  <c r="B36"/>
  <c r="B40"/>
  <c r="C42"/>
  <c r="B8"/>
  <c r="B19"/>
  <c r="B27" s="1"/>
  <c r="B28" s="1"/>
  <c r="B24"/>
  <c r="C27"/>
  <c r="C28"/>
  <c r="D27"/>
  <c r="E27"/>
  <c r="F27"/>
  <c r="C24"/>
  <c r="B25"/>
  <c r="B23"/>
  <c r="B22"/>
  <c r="B21"/>
  <c r="B20"/>
  <c r="C19"/>
  <c r="B16"/>
  <c r="B14" s="1"/>
  <c r="C14"/>
  <c r="B15"/>
  <c r="B13"/>
  <c r="B12" s="1"/>
  <c r="C12"/>
  <c r="B11"/>
  <c r="D10"/>
  <c r="E10"/>
  <c r="F10"/>
  <c r="C10"/>
  <c r="D19"/>
  <c r="E19"/>
  <c r="F19"/>
  <c r="F24"/>
  <c r="E24"/>
  <c r="D24"/>
  <c r="F12"/>
  <c r="E12"/>
  <c r="D12"/>
  <c r="H110" i="8"/>
  <c r="H109" s="1"/>
  <c r="I110"/>
  <c r="I109" s="1"/>
  <c r="J110"/>
  <c r="J109" s="1"/>
  <c r="K110"/>
  <c r="K109" s="1"/>
  <c r="G111"/>
  <c r="G251"/>
  <c r="G250" s="1"/>
  <c r="G249" s="1"/>
  <c r="G248" s="1"/>
  <c r="G88"/>
  <c r="G87" s="1"/>
  <c r="G466"/>
  <c r="G465" s="1"/>
  <c r="K465"/>
  <c r="J465"/>
  <c r="I465"/>
  <c r="H465"/>
  <c r="G464"/>
  <c r="G463"/>
  <c r="G462"/>
  <c r="K461"/>
  <c r="J461"/>
  <c r="I461"/>
  <c r="H461"/>
  <c r="G454"/>
  <c r="G453" s="1"/>
  <c r="K453"/>
  <c r="J453"/>
  <c r="I453"/>
  <c r="H453"/>
  <c r="G452"/>
  <c r="G451" s="1"/>
  <c r="K451"/>
  <c r="J451"/>
  <c r="I451"/>
  <c r="I450" s="1"/>
  <c r="H451"/>
  <c r="H450" s="1"/>
  <c r="G448"/>
  <c r="G447" s="1"/>
  <c r="K447"/>
  <c r="J447"/>
  <c r="I447"/>
  <c r="H447"/>
  <c r="G446"/>
  <c r="G445" s="1"/>
  <c r="K445"/>
  <c r="J445"/>
  <c r="I445"/>
  <c r="H445"/>
  <c r="G442"/>
  <c r="G441"/>
  <c r="G440"/>
  <c r="G439"/>
  <c r="K438"/>
  <c r="K437" s="1"/>
  <c r="K436" s="1"/>
  <c r="J438"/>
  <c r="J437" s="1"/>
  <c r="J436" s="1"/>
  <c r="I438"/>
  <c r="I437" s="1"/>
  <c r="I436" s="1"/>
  <c r="H438"/>
  <c r="H437" s="1"/>
  <c r="H436" s="1"/>
  <c r="G435"/>
  <c r="G434" s="1"/>
  <c r="G433" s="1"/>
  <c r="G407" s="1"/>
  <c r="K434"/>
  <c r="K433" s="1"/>
  <c r="K407" s="1"/>
  <c r="J434"/>
  <c r="J433" s="1"/>
  <c r="J407" s="1"/>
  <c r="I434"/>
  <c r="I433" s="1"/>
  <c r="I407" s="1"/>
  <c r="H434"/>
  <c r="H433" s="1"/>
  <c r="H407" s="1"/>
  <c r="G432"/>
  <c r="G431"/>
  <c r="G430"/>
  <c r="G429"/>
  <c r="K428"/>
  <c r="K420" s="1"/>
  <c r="J428"/>
  <c r="J420" s="1"/>
  <c r="I428"/>
  <c r="I420" s="1"/>
  <c r="H428"/>
  <c r="H420" s="1"/>
  <c r="G427"/>
  <c r="G426"/>
  <c r="G425"/>
  <c r="G424"/>
  <c r="G423"/>
  <c r="G422"/>
  <c r="G419"/>
  <c r="G418"/>
  <c r="G417"/>
  <c r="G414"/>
  <c r="G413"/>
  <c r="K412"/>
  <c r="J412"/>
  <c r="I412"/>
  <c r="H412"/>
  <c r="G411"/>
  <c r="G410"/>
  <c r="K409"/>
  <c r="J409"/>
  <c r="I409"/>
  <c r="H409"/>
  <c r="G400"/>
  <c r="G391"/>
  <c r="G390" s="1"/>
  <c r="G389" s="1"/>
  <c r="K390"/>
  <c r="K389" s="1"/>
  <c r="J390"/>
  <c r="J389" s="1"/>
  <c r="I390"/>
  <c r="I389" s="1"/>
  <c r="H390"/>
  <c r="H389" s="1"/>
  <c r="G388"/>
  <c r="G387"/>
  <c r="K386"/>
  <c r="K382" s="1"/>
  <c r="J386"/>
  <c r="J382" s="1"/>
  <c r="I386"/>
  <c r="I382" s="1"/>
  <c r="H386"/>
  <c r="H382" s="1"/>
  <c r="G385"/>
  <c r="G384"/>
  <c r="G383"/>
  <c r="G381"/>
  <c r="G380"/>
  <c r="K379"/>
  <c r="K378" s="1"/>
  <c r="J379"/>
  <c r="J378" s="1"/>
  <c r="I379"/>
  <c r="I378" s="1"/>
  <c r="H379"/>
  <c r="H378" s="1"/>
  <c r="G376"/>
  <c r="G375" s="1"/>
  <c r="K375"/>
  <c r="J375"/>
  <c r="I375"/>
  <c r="H375"/>
  <c r="G374"/>
  <c r="G373" s="1"/>
  <c r="K373"/>
  <c r="J373"/>
  <c r="I373"/>
  <c r="H373"/>
  <c r="G372"/>
  <c r="G371" s="1"/>
  <c r="K371"/>
  <c r="J371"/>
  <c r="I371"/>
  <c r="H371"/>
  <c r="G368"/>
  <c r="G367"/>
  <c r="G366"/>
  <c r="G365"/>
  <c r="K364"/>
  <c r="K363" s="1"/>
  <c r="K362" s="1"/>
  <c r="J364"/>
  <c r="J363" s="1"/>
  <c r="J362" s="1"/>
  <c r="I364"/>
  <c r="I363" s="1"/>
  <c r="I362" s="1"/>
  <c r="H364"/>
  <c r="H363" s="1"/>
  <c r="H362" s="1"/>
  <c r="G359"/>
  <c r="G358"/>
  <c r="K357"/>
  <c r="K356" s="1"/>
  <c r="K355" s="1"/>
  <c r="K354" s="1"/>
  <c r="K353" s="1"/>
  <c r="K352" s="1"/>
  <c r="J357"/>
  <c r="J356" s="1"/>
  <c r="J355" s="1"/>
  <c r="J354" s="1"/>
  <c r="J353" s="1"/>
  <c r="J352" s="1"/>
  <c r="I357"/>
  <c r="I356" s="1"/>
  <c r="I355" s="1"/>
  <c r="I354" s="1"/>
  <c r="I353" s="1"/>
  <c r="I352" s="1"/>
  <c r="H357"/>
  <c r="H356" s="1"/>
  <c r="H355" s="1"/>
  <c r="H354" s="1"/>
  <c r="H353" s="1"/>
  <c r="H352" s="1"/>
  <c r="I149"/>
  <c r="J149"/>
  <c r="K152"/>
  <c r="G152" s="1"/>
  <c r="K338"/>
  <c r="J338"/>
  <c r="I338"/>
  <c r="H338"/>
  <c r="G338"/>
  <c r="K335"/>
  <c r="J335"/>
  <c r="I335"/>
  <c r="H335"/>
  <c r="G335"/>
  <c r="K329"/>
  <c r="K328" s="1"/>
  <c r="K327" s="1"/>
  <c r="K326" s="1"/>
  <c r="K325" s="1"/>
  <c r="J329"/>
  <c r="I329"/>
  <c r="I328" s="1"/>
  <c r="I327" s="1"/>
  <c r="I326" s="1"/>
  <c r="I325" s="1"/>
  <c r="H329"/>
  <c r="H328" s="1"/>
  <c r="G329"/>
  <c r="G328" s="1"/>
  <c r="J328"/>
  <c r="J327" s="1"/>
  <c r="J326" s="1"/>
  <c r="J325" s="1"/>
  <c r="G322"/>
  <c r="G321" s="1"/>
  <c r="G320" s="1"/>
  <c r="G319" s="1"/>
  <c r="G318" s="1"/>
  <c r="G317" s="1"/>
  <c r="G316" s="1"/>
  <c r="K321"/>
  <c r="K320" s="1"/>
  <c r="K319" s="1"/>
  <c r="K318" s="1"/>
  <c r="K317" s="1"/>
  <c r="K316" s="1"/>
  <c r="J321"/>
  <c r="J320" s="1"/>
  <c r="J319" s="1"/>
  <c r="J318" s="1"/>
  <c r="J317" s="1"/>
  <c r="J316" s="1"/>
  <c r="I321"/>
  <c r="I320" s="1"/>
  <c r="I319" s="1"/>
  <c r="I318" s="1"/>
  <c r="I317" s="1"/>
  <c r="I316" s="1"/>
  <c r="H321"/>
  <c r="H320" s="1"/>
  <c r="H319" s="1"/>
  <c r="H318" s="1"/>
  <c r="G315"/>
  <c r="G314"/>
  <c r="G311"/>
  <c r="G310"/>
  <c r="G307"/>
  <c r="G306" s="1"/>
  <c r="K306"/>
  <c r="J306"/>
  <c r="I306"/>
  <c r="H306"/>
  <c r="G305"/>
  <c r="G304"/>
  <c r="K303"/>
  <c r="J303"/>
  <c r="I303"/>
  <c r="H303"/>
  <c r="G299"/>
  <c r="G298"/>
  <c r="G297"/>
  <c r="K296"/>
  <c r="K295" s="1"/>
  <c r="K294" s="1"/>
  <c r="J296"/>
  <c r="J295" s="1"/>
  <c r="J294" s="1"/>
  <c r="I296"/>
  <c r="I295" s="1"/>
  <c r="I294" s="1"/>
  <c r="H296"/>
  <c r="H295" s="1"/>
  <c r="H294" s="1"/>
  <c r="G291"/>
  <c r="G290"/>
  <c r="G289"/>
  <c r="G288"/>
  <c r="K287"/>
  <c r="K286" s="1"/>
  <c r="K285" s="1"/>
  <c r="K284" s="1"/>
  <c r="K283" s="1"/>
  <c r="J287"/>
  <c r="J286" s="1"/>
  <c r="J285" s="1"/>
  <c r="J284" s="1"/>
  <c r="J283" s="1"/>
  <c r="I287"/>
  <c r="I286" s="1"/>
  <c r="I285" s="1"/>
  <c r="I284" s="1"/>
  <c r="I283" s="1"/>
  <c r="H287"/>
  <c r="H286" s="1"/>
  <c r="H285" s="1"/>
  <c r="H284" s="1"/>
  <c r="H283" s="1"/>
  <c r="G280"/>
  <c r="G279"/>
  <c r="K278"/>
  <c r="K277" s="1"/>
  <c r="J278"/>
  <c r="J277" s="1"/>
  <c r="I278"/>
  <c r="I277" s="1"/>
  <c r="H278"/>
  <c r="H277" s="1"/>
  <c r="G276"/>
  <c r="G275"/>
  <c r="K274"/>
  <c r="K273" s="1"/>
  <c r="K272" s="1"/>
  <c r="K271" s="1"/>
  <c r="K270" s="1"/>
  <c r="J274"/>
  <c r="J273" s="1"/>
  <c r="J272" s="1"/>
  <c r="J271" s="1"/>
  <c r="J270" s="1"/>
  <c r="I274"/>
  <c r="I273" s="1"/>
  <c r="I272" s="1"/>
  <c r="I271" s="1"/>
  <c r="I270" s="1"/>
  <c r="H274"/>
  <c r="H273" s="1"/>
  <c r="G269"/>
  <c r="G268"/>
  <c r="K267"/>
  <c r="K266" s="1"/>
  <c r="K265" s="1"/>
  <c r="J267"/>
  <c r="J266" s="1"/>
  <c r="J265" s="1"/>
  <c r="I267"/>
  <c r="I266" s="1"/>
  <c r="I265" s="1"/>
  <c r="H267"/>
  <c r="G264"/>
  <c r="G263"/>
  <c r="K262"/>
  <c r="K261" s="1"/>
  <c r="K260" s="1"/>
  <c r="J262"/>
  <c r="J261" s="1"/>
  <c r="J260" s="1"/>
  <c r="I262"/>
  <c r="I261" s="1"/>
  <c r="I260" s="1"/>
  <c r="H262"/>
  <c r="H261" s="1"/>
  <c r="H260" s="1"/>
  <c r="G259"/>
  <c r="G258" s="1"/>
  <c r="G257" s="1"/>
  <c r="G256" s="1"/>
  <c r="K258"/>
  <c r="K257" s="1"/>
  <c r="K256" s="1"/>
  <c r="J258"/>
  <c r="J257" s="1"/>
  <c r="J256" s="1"/>
  <c r="I258"/>
  <c r="I257" s="1"/>
  <c r="I256" s="1"/>
  <c r="H258"/>
  <c r="H257" s="1"/>
  <c r="H256" s="1"/>
  <c r="G255"/>
  <c r="G254" s="1"/>
  <c r="G253" s="1"/>
  <c r="G252" s="1"/>
  <c r="K254"/>
  <c r="K253" s="1"/>
  <c r="K252" s="1"/>
  <c r="J254"/>
  <c r="J253" s="1"/>
  <c r="J252" s="1"/>
  <c r="I254"/>
  <c r="I253" s="1"/>
  <c r="I252" s="1"/>
  <c r="H254"/>
  <c r="H253" s="1"/>
  <c r="H252" s="1"/>
  <c r="K250"/>
  <c r="K249" s="1"/>
  <c r="K248" s="1"/>
  <c r="J250"/>
  <c r="J249" s="1"/>
  <c r="J248" s="1"/>
  <c r="I250"/>
  <c r="I249" s="1"/>
  <c r="I248" s="1"/>
  <c r="H250"/>
  <c r="H249" s="1"/>
  <c r="H248" s="1"/>
  <c r="G247"/>
  <c r="G246" s="1"/>
  <c r="G245" s="1"/>
  <c r="G244" s="1"/>
  <c r="K246"/>
  <c r="K245" s="1"/>
  <c r="K244" s="1"/>
  <c r="J246"/>
  <c r="J245" s="1"/>
  <c r="J244" s="1"/>
  <c r="I246"/>
  <c r="I245" s="1"/>
  <c r="I244" s="1"/>
  <c r="H246"/>
  <c r="H245" s="1"/>
  <c r="H244" s="1"/>
  <c r="G240"/>
  <c r="G239" s="1"/>
  <c r="G238" s="1"/>
  <c r="G237" s="1"/>
  <c r="G236" s="1"/>
  <c r="G235" s="1"/>
  <c r="K238"/>
  <c r="K237" s="1"/>
  <c r="K236" s="1"/>
  <c r="K235" s="1"/>
  <c r="J238"/>
  <c r="J237" s="1"/>
  <c r="J236" s="1"/>
  <c r="J235" s="1"/>
  <c r="I238"/>
  <c r="I237" s="1"/>
  <c r="I236" s="1"/>
  <c r="I235" s="1"/>
  <c r="H238"/>
  <c r="H237" s="1"/>
  <c r="H236" s="1"/>
  <c r="H235" s="1"/>
  <c r="G234"/>
  <c r="G233" s="1"/>
  <c r="G232" s="1"/>
  <c r="K233"/>
  <c r="J233"/>
  <c r="J232" s="1"/>
  <c r="I233"/>
  <c r="I232" s="1"/>
  <c r="H233"/>
  <c r="H232" s="1"/>
  <c r="K232"/>
  <c r="G231"/>
  <c r="G230" s="1"/>
  <c r="G229" s="1"/>
  <c r="K230"/>
  <c r="K229" s="1"/>
  <c r="J230"/>
  <c r="J229" s="1"/>
  <c r="I230"/>
  <c r="I229" s="1"/>
  <c r="H230"/>
  <c r="H229" s="1"/>
  <c r="G223"/>
  <c r="G222" s="1"/>
  <c r="K222"/>
  <c r="J222"/>
  <c r="I222"/>
  <c r="H222"/>
  <c r="G221"/>
  <c r="G220" s="1"/>
  <c r="K220"/>
  <c r="J220"/>
  <c r="I220"/>
  <c r="H220"/>
  <c r="G217"/>
  <c r="G216" s="1"/>
  <c r="G215" s="1"/>
  <c r="G214" s="1"/>
  <c r="K216"/>
  <c r="K215" s="1"/>
  <c r="K214" s="1"/>
  <c r="K213" s="1"/>
  <c r="K212" s="1"/>
  <c r="J216"/>
  <c r="J215" s="1"/>
  <c r="J214" s="1"/>
  <c r="J213" s="1"/>
  <c r="J212" s="1"/>
  <c r="I216"/>
  <c r="I215" s="1"/>
  <c r="I214" s="1"/>
  <c r="I213" s="1"/>
  <c r="I212" s="1"/>
  <c r="H216"/>
  <c r="H215" s="1"/>
  <c r="H214" s="1"/>
  <c r="G210"/>
  <c r="G209" s="1"/>
  <c r="G208" s="1"/>
  <c r="G207" s="1"/>
  <c r="G206" s="1"/>
  <c r="K209"/>
  <c r="J209"/>
  <c r="I209"/>
  <c r="I208" s="1"/>
  <c r="I207" s="1"/>
  <c r="H209"/>
  <c r="K208"/>
  <c r="K207" s="1"/>
  <c r="J208"/>
  <c r="J207" s="1"/>
  <c r="G205"/>
  <c r="G204" s="1"/>
  <c r="G203" s="1"/>
  <c r="G202" s="1"/>
  <c r="G201" s="1"/>
  <c r="K204"/>
  <c r="K203" s="1"/>
  <c r="K202" s="1"/>
  <c r="K201" s="1"/>
  <c r="J204"/>
  <c r="J203" s="1"/>
  <c r="J202" s="1"/>
  <c r="J201" s="1"/>
  <c r="I204"/>
  <c r="I203" s="1"/>
  <c r="I202" s="1"/>
  <c r="I201" s="1"/>
  <c r="H204"/>
  <c r="H203" s="1"/>
  <c r="G200"/>
  <c r="G199"/>
  <c r="G198"/>
  <c r="K197"/>
  <c r="K196" s="1"/>
  <c r="K195" s="1"/>
  <c r="K194" s="1"/>
  <c r="J197"/>
  <c r="J196" s="1"/>
  <c r="J195" s="1"/>
  <c r="J194" s="1"/>
  <c r="I197"/>
  <c r="I196" s="1"/>
  <c r="I195" s="1"/>
  <c r="I194" s="1"/>
  <c r="H197"/>
  <c r="H196" s="1"/>
  <c r="G193"/>
  <c r="G192" s="1"/>
  <c r="G191" s="1"/>
  <c r="G190" s="1"/>
  <c r="G189" s="1"/>
  <c r="K192"/>
  <c r="K191" s="1"/>
  <c r="K190" s="1"/>
  <c r="K189" s="1"/>
  <c r="J192"/>
  <c r="J191" s="1"/>
  <c r="J190" s="1"/>
  <c r="J189" s="1"/>
  <c r="I192"/>
  <c r="I191" s="1"/>
  <c r="I190" s="1"/>
  <c r="I189" s="1"/>
  <c r="H192"/>
  <c r="H191" s="1"/>
  <c r="G188"/>
  <c r="G187" s="1"/>
  <c r="G186" s="1"/>
  <c r="K186"/>
  <c r="K185" s="1"/>
  <c r="J186"/>
  <c r="J185" s="1"/>
  <c r="I186"/>
  <c r="I185" s="1"/>
  <c r="H186"/>
  <c r="G183"/>
  <c r="G182" s="1"/>
  <c r="G181" s="1"/>
  <c r="G180" s="1"/>
  <c r="G179" s="1"/>
  <c r="K182"/>
  <c r="K181" s="1"/>
  <c r="K180" s="1"/>
  <c r="K179" s="1"/>
  <c r="J182"/>
  <c r="J181" s="1"/>
  <c r="J180" s="1"/>
  <c r="J179" s="1"/>
  <c r="I182"/>
  <c r="I181" s="1"/>
  <c r="I180" s="1"/>
  <c r="I179" s="1"/>
  <c r="H182"/>
  <c r="G178"/>
  <c r="G177" s="1"/>
  <c r="G176" s="1"/>
  <c r="G175" s="1"/>
  <c r="G174" s="1"/>
  <c r="K177"/>
  <c r="J177"/>
  <c r="I177"/>
  <c r="I176" s="1"/>
  <c r="I175" s="1"/>
  <c r="I174" s="1"/>
  <c r="H177"/>
  <c r="H176" s="1"/>
  <c r="K176"/>
  <c r="K175" s="1"/>
  <c r="K174" s="1"/>
  <c r="J176"/>
  <c r="J175" s="1"/>
  <c r="J174" s="1"/>
  <c r="G169"/>
  <c r="G168"/>
  <c r="G166"/>
  <c r="G165"/>
  <c r="K163"/>
  <c r="K162" s="1"/>
  <c r="K161" s="1"/>
  <c r="K160" s="1"/>
  <c r="K159" s="1"/>
  <c r="K158" s="1"/>
  <c r="J163"/>
  <c r="I163"/>
  <c r="H163"/>
  <c r="H162" s="1"/>
  <c r="G163"/>
  <c r="G162" s="1"/>
  <c r="G161" s="1"/>
  <c r="G160" s="1"/>
  <c r="G159" s="1"/>
  <c r="G158" s="1"/>
  <c r="J162"/>
  <c r="J161" s="1"/>
  <c r="J160" s="1"/>
  <c r="J159" s="1"/>
  <c r="J158" s="1"/>
  <c r="I162"/>
  <c r="I161" s="1"/>
  <c r="I160" s="1"/>
  <c r="I159" s="1"/>
  <c r="I158" s="1"/>
  <c r="G157"/>
  <c r="G156"/>
  <c r="K155"/>
  <c r="K154" s="1"/>
  <c r="K144" s="1"/>
  <c r="J155"/>
  <c r="J154" s="1"/>
  <c r="J144" s="1"/>
  <c r="I155"/>
  <c r="I154" s="1"/>
  <c r="I144" s="1"/>
  <c r="H155"/>
  <c r="H154" s="1"/>
  <c r="G153"/>
  <c r="G151"/>
  <c r="G148"/>
  <c r="G147" s="1"/>
  <c r="K147"/>
  <c r="J147"/>
  <c r="I147"/>
  <c r="H147"/>
  <c r="G140"/>
  <c r="G139" s="1"/>
  <c r="G138"/>
  <c r="G137" s="1"/>
  <c r="K136"/>
  <c r="K135" s="1"/>
  <c r="J136"/>
  <c r="J135" s="1"/>
  <c r="J134" s="1"/>
  <c r="J133" s="1"/>
  <c r="J132" s="1"/>
  <c r="J131" s="1"/>
  <c r="I136"/>
  <c r="I135" s="1"/>
  <c r="I134" s="1"/>
  <c r="I133" s="1"/>
  <c r="I132" s="1"/>
  <c r="I131" s="1"/>
  <c r="H136"/>
  <c r="H135" s="1"/>
  <c r="H134" s="1"/>
  <c r="H133" s="1"/>
  <c r="K134"/>
  <c r="K133" s="1"/>
  <c r="K132" s="1"/>
  <c r="K131" s="1"/>
  <c r="G128"/>
  <c r="G127" s="1"/>
  <c r="G126" s="1"/>
  <c r="K127"/>
  <c r="K126" s="1"/>
  <c r="K124" s="1"/>
  <c r="K123" s="1"/>
  <c r="J127"/>
  <c r="J126" s="1"/>
  <c r="J125" s="1"/>
  <c r="I127"/>
  <c r="I126" s="1"/>
  <c r="I125" s="1"/>
  <c r="H127"/>
  <c r="H126" s="1"/>
  <c r="H125" s="1"/>
  <c r="G122"/>
  <c r="G121" s="1"/>
  <c r="G120" s="1"/>
  <c r="G119" s="1"/>
  <c r="G118" s="1"/>
  <c r="G117" s="1"/>
  <c r="K121"/>
  <c r="K120" s="1"/>
  <c r="K119" s="1"/>
  <c r="K118" s="1"/>
  <c r="K117" s="1"/>
  <c r="J121"/>
  <c r="J120" s="1"/>
  <c r="J119" s="1"/>
  <c r="J118" s="1"/>
  <c r="J117" s="1"/>
  <c r="I121"/>
  <c r="I120" s="1"/>
  <c r="I119" s="1"/>
  <c r="I118" s="1"/>
  <c r="I117" s="1"/>
  <c r="H121"/>
  <c r="H120" s="1"/>
  <c r="H119" s="1"/>
  <c r="H118" s="1"/>
  <c r="G116"/>
  <c r="G115" s="1"/>
  <c r="K115"/>
  <c r="J115"/>
  <c r="I115"/>
  <c r="H115"/>
  <c r="G114"/>
  <c r="G113"/>
  <c r="G112"/>
  <c r="G94"/>
  <c r="G93"/>
  <c r="G92"/>
  <c r="K91"/>
  <c r="J91"/>
  <c r="I91"/>
  <c r="H91"/>
  <c r="K89"/>
  <c r="J89"/>
  <c r="I89"/>
  <c r="H89"/>
  <c r="G85"/>
  <c r="G84" s="1"/>
  <c r="G82"/>
  <c r="G81"/>
  <c r="G79"/>
  <c r="G78"/>
  <c r="G77"/>
  <c r="G76"/>
  <c r="G75"/>
  <c r="K73"/>
  <c r="J73"/>
  <c r="I73"/>
  <c r="H73"/>
  <c r="G73"/>
  <c r="G72"/>
  <c r="G71" s="1"/>
  <c r="K71"/>
  <c r="J71"/>
  <c r="I71"/>
  <c r="H71"/>
  <c r="G70"/>
  <c r="G69"/>
  <c r="K68"/>
  <c r="J68"/>
  <c r="I68"/>
  <c r="H68"/>
  <c r="G65"/>
  <c r="G64" s="1"/>
  <c r="G63" s="1"/>
  <c r="K64"/>
  <c r="K63" s="1"/>
  <c r="J64"/>
  <c r="J63" s="1"/>
  <c r="I64"/>
  <c r="I63" s="1"/>
  <c r="H64"/>
  <c r="H63" s="1"/>
  <c r="G61"/>
  <c r="G60"/>
  <c r="G58"/>
  <c r="G57"/>
  <c r="K56"/>
  <c r="J56"/>
  <c r="I56"/>
  <c r="I55" s="1"/>
  <c r="I54" s="1"/>
  <c r="H56"/>
  <c r="H55" s="1"/>
  <c r="H54" s="1"/>
  <c r="K55"/>
  <c r="K54" s="1"/>
  <c r="J55"/>
  <c r="J54" s="1"/>
  <c r="G52"/>
  <c r="G50"/>
  <c r="G49" s="1"/>
  <c r="G48" s="1"/>
  <c r="G47" s="1"/>
  <c r="K49"/>
  <c r="K48" s="1"/>
  <c r="K47" s="1"/>
  <c r="K46" s="1"/>
  <c r="K45" s="1"/>
  <c r="K44" s="1"/>
  <c r="J49"/>
  <c r="J48" s="1"/>
  <c r="J47" s="1"/>
  <c r="J46" s="1"/>
  <c r="J45" s="1"/>
  <c r="J44" s="1"/>
  <c r="I49"/>
  <c r="I48" s="1"/>
  <c r="I47" s="1"/>
  <c r="I46" s="1"/>
  <c r="I45" s="1"/>
  <c r="I44" s="1"/>
  <c r="H49"/>
  <c r="H48" s="1"/>
  <c r="H47" s="1"/>
  <c r="K14" l="1"/>
  <c r="K13" s="1"/>
  <c r="K12" s="1"/>
  <c r="K11" s="1"/>
  <c r="K10" s="1"/>
  <c r="J14"/>
  <c r="J13" s="1"/>
  <c r="J12" s="1"/>
  <c r="J11" s="1"/>
  <c r="J10" s="1"/>
  <c r="G14"/>
  <c r="G13" s="1"/>
  <c r="G12" s="1"/>
  <c r="G11" s="1"/>
  <c r="G10" s="1"/>
  <c r="G327"/>
  <c r="G326" s="1"/>
  <c r="G325" s="1"/>
  <c r="H14"/>
  <c r="H13" s="1"/>
  <c r="H12" s="1"/>
  <c r="H11" s="1"/>
  <c r="H10" s="1"/>
  <c r="B10" i="7"/>
  <c r="I444" i="8"/>
  <c r="I443" s="1"/>
  <c r="I460"/>
  <c r="I459" s="1"/>
  <c r="I458" s="1"/>
  <c r="I457" s="1"/>
  <c r="I456" s="1"/>
  <c r="I455" s="1"/>
  <c r="I219"/>
  <c r="K228"/>
  <c r="K227" s="1"/>
  <c r="K226" s="1"/>
  <c r="K225" s="1"/>
  <c r="G274"/>
  <c r="G273" s="1"/>
  <c r="G412"/>
  <c r="H67"/>
  <c r="H66" s="1"/>
  <c r="H62" s="1"/>
  <c r="G110"/>
  <c r="G109" s="1"/>
  <c r="G108" s="1"/>
  <c r="G107" s="1"/>
  <c r="G106" s="1"/>
  <c r="G303"/>
  <c r="G302" s="1"/>
  <c r="G301" s="1"/>
  <c r="G300" s="1"/>
  <c r="I370"/>
  <c r="I184"/>
  <c r="K444"/>
  <c r="K443" s="1"/>
  <c r="K243"/>
  <c r="K242" s="1"/>
  <c r="K241" s="1"/>
  <c r="G409"/>
  <c r="K108"/>
  <c r="K107" s="1"/>
  <c r="K106" s="1"/>
  <c r="K105" s="1"/>
  <c r="K43" s="1"/>
  <c r="G370"/>
  <c r="G56"/>
  <c r="G55" s="1"/>
  <c r="G54" s="1"/>
  <c r="H219"/>
  <c r="G438"/>
  <c r="G437" s="1"/>
  <c r="G436" s="1"/>
  <c r="H370"/>
  <c r="J449"/>
  <c r="J184"/>
  <c r="I302"/>
  <c r="I301" s="1"/>
  <c r="I300" s="1"/>
  <c r="I293" s="1"/>
  <c r="I292" s="1"/>
  <c r="I282" s="1"/>
  <c r="G428"/>
  <c r="J444"/>
  <c r="J443" s="1"/>
  <c r="J406" s="1"/>
  <c r="J405" s="1"/>
  <c r="J404" s="1"/>
  <c r="J403" s="1"/>
  <c r="J243"/>
  <c r="J242" s="1"/>
  <c r="J241" s="1"/>
  <c r="G91"/>
  <c r="G90" s="1"/>
  <c r="G89" s="1"/>
  <c r="K125"/>
  <c r="G155"/>
  <c r="G154" s="1"/>
  <c r="G228"/>
  <c r="G227" s="1"/>
  <c r="G226" s="1"/>
  <c r="G225" s="1"/>
  <c r="J334"/>
  <c r="J333" s="1"/>
  <c r="J332" s="1"/>
  <c r="J331" s="1"/>
  <c r="J324" s="1"/>
  <c r="J323" s="1"/>
  <c r="K149"/>
  <c r="G386"/>
  <c r="G382" s="1"/>
  <c r="G421"/>
  <c r="G420" s="1"/>
  <c r="J450"/>
  <c r="K449"/>
  <c r="K406" s="1"/>
  <c r="K405" s="1"/>
  <c r="K404" s="1"/>
  <c r="K403" s="1"/>
  <c r="I449"/>
  <c r="I406" s="1"/>
  <c r="I405" s="1"/>
  <c r="I404" s="1"/>
  <c r="I403" s="1"/>
  <c r="J108"/>
  <c r="J107" s="1"/>
  <c r="J106" s="1"/>
  <c r="J219"/>
  <c r="G267"/>
  <c r="G266" s="1"/>
  <c r="G265" s="1"/>
  <c r="G364"/>
  <c r="G363" s="1"/>
  <c r="G362" s="1"/>
  <c r="K370"/>
  <c r="G379"/>
  <c r="G378" s="1"/>
  <c r="H460"/>
  <c r="H459" s="1"/>
  <c r="H458" s="1"/>
  <c r="H457" s="1"/>
  <c r="H456" s="1"/>
  <c r="H455" s="1"/>
  <c r="G461"/>
  <c r="G460" s="1"/>
  <c r="G459" s="1"/>
  <c r="G458" s="1"/>
  <c r="G457" s="1"/>
  <c r="G456" s="1"/>
  <c r="G455" s="1"/>
  <c r="J460"/>
  <c r="J459" s="1"/>
  <c r="J458" s="1"/>
  <c r="J457" s="1"/>
  <c r="J456" s="1"/>
  <c r="J455" s="1"/>
  <c r="G219"/>
  <c r="G218" s="1"/>
  <c r="G213" s="1"/>
  <c r="G212" s="1"/>
  <c r="G211" s="1"/>
  <c r="H377"/>
  <c r="H369" s="1"/>
  <c r="H361" s="1"/>
  <c r="H360" s="1"/>
  <c r="H351" s="1"/>
  <c r="H350" s="1"/>
  <c r="G278"/>
  <c r="G277" s="1"/>
  <c r="G272" s="1"/>
  <c r="G271" s="1"/>
  <c r="G270" s="1"/>
  <c r="G296"/>
  <c r="G295" s="1"/>
  <c r="G294" s="1"/>
  <c r="G313"/>
  <c r="G312" s="1"/>
  <c r="G334"/>
  <c r="G333" s="1"/>
  <c r="G332" s="1"/>
  <c r="G331" s="1"/>
  <c r="K334"/>
  <c r="K333" s="1"/>
  <c r="K332" s="1"/>
  <c r="K331" s="1"/>
  <c r="K324" s="1"/>
  <c r="K323" s="1"/>
  <c r="G357"/>
  <c r="G356" s="1"/>
  <c r="G355" s="1"/>
  <c r="G354" s="1"/>
  <c r="G353" s="1"/>
  <c r="G352" s="1"/>
  <c r="H444"/>
  <c r="H443" s="1"/>
  <c r="G444"/>
  <c r="G443" s="1"/>
  <c r="H108"/>
  <c r="H107" s="1"/>
  <c r="H106" s="1"/>
  <c r="G136"/>
  <c r="G135" s="1"/>
  <c r="G134" s="1"/>
  <c r="G133" s="1"/>
  <c r="G132" s="1"/>
  <c r="G131" s="1"/>
  <c r="G197"/>
  <c r="G196" s="1"/>
  <c r="G195" s="1"/>
  <c r="G194" s="1"/>
  <c r="G262"/>
  <c r="G261" s="1"/>
  <c r="G260" s="1"/>
  <c r="G243" s="1"/>
  <c r="G242" s="1"/>
  <c r="K302"/>
  <c r="K301" s="1"/>
  <c r="K300" s="1"/>
  <c r="K293" s="1"/>
  <c r="K292" s="1"/>
  <c r="K282" s="1"/>
  <c r="J370"/>
  <c r="J377"/>
  <c r="K377"/>
  <c r="K460"/>
  <c r="K459" s="1"/>
  <c r="K458" s="1"/>
  <c r="K457" s="1"/>
  <c r="K456" s="1"/>
  <c r="K455" s="1"/>
  <c r="G449"/>
  <c r="G450"/>
  <c r="H449"/>
  <c r="K450"/>
  <c r="I377"/>
  <c r="G124"/>
  <c r="G123" s="1"/>
  <c r="G125"/>
  <c r="J67"/>
  <c r="J66" s="1"/>
  <c r="J62" s="1"/>
  <c r="I67"/>
  <c r="I66" s="1"/>
  <c r="I62" s="1"/>
  <c r="H184"/>
  <c r="H185"/>
  <c r="G287"/>
  <c r="G286" s="1"/>
  <c r="G285" s="1"/>
  <c r="G284" s="1"/>
  <c r="G283" s="1"/>
  <c r="G68"/>
  <c r="G67" s="1"/>
  <c r="G66" s="1"/>
  <c r="K67"/>
  <c r="K66" s="1"/>
  <c r="K62" s="1"/>
  <c r="I108"/>
  <c r="I107" s="1"/>
  <c r="I106" s="1"/>
  <c r="H181"/>
  <c r="H180" s="1"/>
  <c r="H179" s="1"/>
  <c r="K184"/>
  <c r="K219"/>
  <c r="H266"/>
  <c r="H265" s="1"/>
  <c r="H243" s="1"/>
  <c r="H302"/>
  <c r="H301" s="1"/>
  <c r="H300" s="1"/>
  <c r="H293" s="1"/>
  <c r="J302"/>
  <c r="J301" s="1"/>
  <c r="J300" s="1"/>
  <c r="J293" s="1"/>
  <c r="J292" s="1"/>
  <c r="J282" s="1"/>
  <c r="H334"/>
  <c r="G185"/>
  <c r="G184"/>
  <c r="H175"/>
  <c r="H213"/>
  <c r="H333"/>
  <c r="H228"/>
  <c r="I243"/>
  <c r="I242" s="1"/>
  <c r="I241" s="1"/>
  <c r="I124"/>
  <c r="I123" s="1"/>
  <c r="I228"/>
  <c r="I227" s="1"/>
  <c r="I226" s="1"/>
  <c r="I225" s="1"/>
  <c r="H317"/>
  <c r="H195"/>
  <c r="H124"/>
  <c r="H117"/>
  <c r="J124"/>
  <c r="J123" s="1"/>
  <c r="H132"/>
  <c r="H161"/>
  <c r="J228"/>
  <c r="J227" s="1"/>
  <c r="J226" s="1"/>
  <c r="J225" s="1"/>
  <c r="H272"/>
  <c r="H327"/>
  <c r="I334"/>
  <c r="I333" s="1"/>
  <c r="I332" s="1"/>
  <c r="I331" s="1"/>
  <c r="I324" s="1"/>
  <c r="I323" s="1"/>
  <c r="H190"/>
  <c r="H202"/>
  <c r="H208"/>
  <c r="G324" l="1"/>
  <c r="G323" s="1"/>
  <c r="I402"/>
  <c r="K369"/>
  <c r="K361" s="1"/>
  <c r="K360" s="1"/>
  <c r="K351" s="1"/>
  <c r="K350" s="1"/>
  <c r="I369"/>
  <c r="I361" s="1"/>
  <c r="I360" s="1"/>
  <c r="I351" s="1"/>
  <c r="I350" s="1"/>
  <c r="G377"/>
  <c r="G369" s="1"/>
  <c r="G361" s="1"/>
  <c r="G360" s="1"/>
  <c r="G351" s="1"/>
  <c r="G350" s="1"/>
  <c r="G53"/>
  <c r="G46" s="1"/>
  <c r="G45" s="1"/>
  <c r="G44" s="1"/>
  <c r="G173"/>
  <c r="J369"/>
  <c r="J361" s="1"/>
  <c r="J360" s="1"/>
  <c r="J351" s="1"/>
  <c r="J350" s="1"/>
  <c r="G293"/>
  <c r="G292" s="1"/>
  <c r="G282" s="1"/>
  <c r="G281" s="1"/>
  <c r="G406"/>
  <c r="G405" s="1"/>
  <c r="G404" s="1"/>
  <c r="G403" s="1"/>
  <c r="G402" s="1"/>
  <c r="K402"/>
  <c r="J402"/>
  <c r="J105"/>
  <c r="J43" s="1"/>
  <c r="J42" s="1"/>
  <c r="I105"/>
  <c r="I43" s="1"/>
  <c r="I42" s="1"/>
  <c r="K42"/>
  <c r="K8" s="1"/>
  <c r="J12" i="6" s="1"/>
  <c r="J11" s="1"/>
  <c r="G241" i="8"/>
  <c r="H406"/>
  <c r="H405" s="1"/>
  <c r="H404" s="1"/>
  <c r="H403" s="1"/>
  <c r="H402" s="1"/>
  <c r="G105"/>
  <c r="H316"/>
  <c r="H160"/>
  <c r="H212"/>
  <c r="H201"/>
  <c r="H123"/>
  <c r="H227"/>
  <c r="H332"/>
  <c r="H207"/>
  <c r="H131"/>
  <c r="H194"/>
  <c r="H326"/>
  <c r="H292"/>
  <c r="H242"/>
  <c r="H189"/>
  <c r="H271"/>
  <c r="H45"/>
  <c r="H174"/>
  <c r="I8" l="1"/>
  <c r="H12" i="6" s="1"/>
  <c r="H11" s="1"/>
  <c r="J8" i="8"/>
  <c r="I12" i="6" s="1"/>
  <c r="I11" s="1"/>
  <c r="G43" i="8"/>
  <c r="G42" s="1"/>
  <c r="G8" s="1"/>
  <c r="H226"/>
  <c r="H44"/>
  <c r="H270"/>
  <c r="H325"/>
  <c r="H331"/>
  <c r="H159"/>
  <c r="H282"/>
  <c r="H225" l="1"/>
  <c r="H241"/>
  <c r="H158"/>
  <c r="H324"/>
  <c r="H323" l="1"/>
  <c r="G12" i="6" l="1"/>
  <c r="G11" s="1"/>
  <c r="G150" i="8"/>
  <c r="G149" s="1"/>
  <c r="F8" i="7"/>
  <c r="E8"/>
  <c r="D8"/>
  <c r="C8"/>
  <c r="C17" s="1"/>
  <c r="B9"/>
  <c r="F12" i="6" l="1"/>
  <c r="F11" s="1"/>
  <c r="B17" i="7"/>
  <c r="F14"/>
  <c r="F17" s="1"/>
  <c r="F28" s="1"/>
  <c r="F42" s="1"/>
  <c r="J14" i="6" s="1"/>
  <c r="D14" i="7"/>
  <c r="D17" s="1"/>
  <c r="D28" s="1"/>
  <c r="D42" s="1"/>
  <c r="H14" i="6" s="1"/>
  <c r="E14" i="7"/>
  <c r="E17" s="1"/>
  <c r="E28" s="1"/>
  <c r="E42" s="1"/>
  <c r="I14" i="6" s="1"/>
  <c r="G14"/>
  <c r="I13" l="1"/>
  <c r="I10"/>
  <c r="I9" s="1"/>
  <c r="F14"/>
  <c r="F10" s="1"/>
  <c r="G13"/>
  <c r="G10"/>
  <c r="G9" s="1"/>
  <c r="J10"/>
  <c r="J9" s="1"/>
  <c r="J13"/>
  <c r="H13"/>
  <c r="H10"/>
  <c r="H9" s="1"/>
  <c r="F13" l="1"/>
  <c r="F9"/>
</calcChain>
</file>

<file path=xl/sharedStrings.xml><?xml version="1.0" encoding="utf-8"?>
<sst xmlns="http://schemas.openxmlformats.org/spreadsheetml/2006/main" count="2047" uniqueCount="280">
  <si>
    <t xml:space="preserve"> </t>
  </si>
  <si>
    <t>Всеволожского муниципального района Ленинградской области</t>
  </si>
  <si>
    <t>на 2017 год</t>
  </si>
  <si>
    <t>ЦСР</t>
  </si>
  <si>
    <t>РРО</t>
  </si>
  <si>
    <t>1 квартал</t>
  </si>
  <si>
    <t>2 квартал</t>
  </si>
  <si>
    <t>3 квартал</t>
  </si>
  <si>
    <t>4 квартал</t>
  </si>
  <si>
    <t>ВСЕГО 2017г</t>
  </si>
  <si>
    <t>002</t>
  </si>
  <si>
    <t>0100</t>
  </si>
  <si>
    <t xml:space="preserve">002 </t>
  </si>
  <si>
    <t>0103</t>
  </si>
  <si>
    <t xml:space="preserve"> 0103</t>
  </si>
  <si>
    <t>99 0 00 00000</t>
  </si>
  <si>
    <t>99 0 01 00000</t>
  </si>
  <si>
    <t>0</t>
  </si>
  <si>
    <t>99 0 01 10000</t>
  </si>
  <si>
    <t>99 0 01 10140</t>
  </si>
  <si>
    <t>120</t>
  </si>
  <si>
    <t>121</t>
  </si>
  <si>
    <t>211</t>
  </si>
  <si>
    <t>5101</t>
  </si>
  <si>
    <t>129</t>
  </si>
  <si>
    <t>213</t>
  </si>
  <si>
    <t>99 0 01 20000</t>
  </si>
  <si>
    <t>99 0 01 20140</t>
  </si>
  <si>
    <t>99 0 01 20150</t>
  </si>
  <si>
    <t>240</t>
  </si>
  <si>
    <t>242</t>
  </si>
  <si>
    <t>221</t>
  </si>
  <si>
    <t>226</t>
  </si>
  <si>
    <t>244</t>
  </si>
  <si>
    <t>220</t>
  </si>
  <si>
    <t>300</t>
  </si>
  <si>
    <t>310</t>
  </si>
  <si>
    <t>340</t>
  </si>
  <si>
    <t>850</t>
  </si>
  <si>
    <t>853</t>
  </si>
  <si>
    <t>290</t>
  </si>
  <si>
    <t>99 0 01 40000</t>
  </si>
  <si>
    <t>540</t>
  </si>
  <si>
    <t>251</t>
  </si>
  <si>
    <t>251/011</t>
  </si>
  <si>
    <t>5802</t>
  </si>
  <si>
    <t>001</t>
  </si>
  <si>
    <t>0104</t>
  </si>
  <si>
    <t xml:space="preserve"> 0104</t>
  </si>
  <si>
    <t>98 0 00 00000</t>
  </si>
  <si>
    <t>98 0 01 00000</t>
  </si>
  <si>
    <t>98 0 01 98300</t>
  </si>
  <si>
    <t>211/070</t>
  </si>
  <si>
    <t>213/070</t>
  </si>
  <si>
    <t>98 0 01 98400</t>
  </si>
  <si>
    <t>98 0 01 98414</t>
  </si>
  <si>
    <t>98 0 01 98415</t>
  </si>
  <si>
    <t>122</t>
  </si>
  <si>
    <t>212</t>
  </si>
  <si>
    <t>222</t>
  </si>
  <si>
    <t>223</t>
  </si>
  <si>
    <t>225</t>
  </si>
  <si>
    <t>830</t>
  </si>
  <si>
    <t>831</t>
  </si>
  <si>
    <t>98 0 01 98600</t>
  </si>
  <si>
    <t>251/001</t>
  </si>
  <si>
    <t>5803</t>
  </si>
  <si>
    <t>251/006</t>
  </si>
  <si>
    <t>251/003</t>
  </si>
  <si>
    <t>5804</t>
  </si>
  <si>
    <t xml:space="preserve"> 0107</t>
  </si>
  <si>
    <t>99 0 02 00008</t>
  </si>
  <si>
    <t>5110</t>
  </si>
  <si>
    <t xml:space="preserve"> 0111</t>
  </si>
  <si>
    <t>0111</t>
  </si>
  <si>
    <t>99 0 02 00000</t>
  </si>
  <si>
    <t>99 0 02 00011</t>
  </si>
  <si>
    <t>870</t>
  </si>
  <si>
    <t>5002</t>
  </si>
  <si>
    <t xml:space="preserve"> 0113</t>
  </si>
  <si>
    <t>89 0 00 00000</t>
  </si>
  <si>
    <t>89 0 01 00000</t>
  </si>
  <si>
    <t>0113</t>
  </si>
  <si>
    <t>89 0 01 00013</t>
  </si>
  <si>
    <t>5105</t>
  </si>
  <si>
    <t>89 0 01 00014</t>
  </si>
  <si>
    <t>5004</t>
  </si>
  <si>
    <t>360</t>
  </si>
  <si>
    <t>410</t>
  </si>
  <si>
    <t>310/103</t>
  </si>
  <si>
    <t>98 0 01 71340</t>
  </si>
  <si>
    <t>340/3038</t>
  </si>
  <si>
    <t>5541</t>
  </si>
  <si>
    <t>90 0 00 00000</t>
  </si>
  <si>
    <t>90 0 01 00000</t>
  </si>
  <si>
    <t>90 0 01 00113</t>
  </si>
  <si>
    <t>90 0 01 00114</t>
  </si>
  <si>
    <t>110</t>
  </si>
  <si>
    <t>111</t>
  </si>
  <si>
    <t>112</t>
  </si>
  <si>
    <t>119</t>
  </si>
  <si>
    <t>99 0 02 00007</t>
  </si>
  <si>
    <t>0200</t>
  </si>
  <si>
    <t>0203</t>
  </si>
  <si>
    <t>99 0 02 51180</t>
  </si>
  <si>
    <t>5504</t>
  </si>
  <si>
    <t>0300</t>
  </si>
  <si>
    <t>0309</t>
  </si>
  <si>
    <t>81 0 00 00000</t>
  </si>
  <si>
    <t>81 0 01 00000</t>
  </si>
  <si>
    <t>81 0 01 01155</t>
  </si>
  <si>
    <t>5021</t>
  </si>
  <si>
    <t>224</t>
  </si>
  <si>
    <t>81 0 01 01156</t>
  </si>
  <si>
    <t>5019</t>
  </si>
  <si>
    <t>0310</t>
  </si>
  <si>
    <t>81 0 01 01157</t>
  </si>
  <si>
    <t>5005</t>
  </si>
  <si>
    <t>0400</t>
  </si>
  <si>
    <t>0409</t>
  </si>
  <si>
    <t>82 0 00 00000</t>
  </si>
  <si>
    <t>82 0 01 00000</t>
  </si>
  <si>
    <t>82 0 01 10110</t>
  </si>
  <si>
    <t>5016</t>
  </si>
  <si>
    <t>82 0 01 70140</t>
  </si>
  <si>
    <t>82 0 01 S0140</t>
  </si>
  <si>
    <t>82 0 01 10120</t>
  </si>
  <si>
    <t>82 0 01 10130</t>
  </si>
  <si>
    <t>82 0 01 70880</t>
  </si>
  <si>
    <t>82 0 01 S0880</t>
  </si>
  <si>
    <t>0412</t>
  </si>
  <si>
    <t>87 0 00 00000</t>
  </si>
  <si>
    <t>87 0 01 00000</t>
  </si>
  <si>
    <t>87 0 01 00030</t>
  </si>
  <si>
    <t>5027</t>
  </si>
  <si>
    <t>87 0 01 00040</t>
  </si>
  <si>
    <t>245</t>
  </si>
  <si>
    <t>0500</t>
  </si>
  <si>
    <t>0501</t>
  </si>
  <si>
    <t>83 0 00 00000</t>
  </si>
  <si>
    <t>83 0 01 00000</t>
  </si>
  <si>
    <t>5017</t>
  </si>
  <si>
    <t>83 0 01 89602</t>
  </si>
  <si>
    <t xml:space="preserve">251/005 </t>
  </si>
  <si>
    <t>0502</t>
  </si>
  <si>
    <t xml:space="preserve"> 0502</t>
  </si>
  <si>
    <t>85 0 00 00000</t>
  </si>
  <si>
    <t>85 0 01 00000</t>
  </si>
  <si>
    <t>85 0 01 00100</t>
  </si>
  <si>
    <t>5015</t>
  </si>
  <si>
    <t>414</t>
  </si>
  <si>
    <t>226/103</t>
  </si>
  <si>
    <t>85 0 01 S4390</t>
  </si>
  <si>
    <t>85 0 01 74390</t>
  </si>
  <si>
    <t>85 0 01 00200</t>
  </si>
  <si>
    <t>85 0 01 00300</t>
  </si>
  <si>
    <t>85 0 01 00500</t>
  </si>
  <si>
    <t>86 0 00 00000</t>
  </si>
  <si>
    <t>86 0 01 00000</t>
  </si>
  <si>
    <t>86 0 01 01016</t>
  </si>
  <si>
    <t>95 0 00 00000</t>
  </si>
  <si>
    <t>95 0 01 00000</t>
  </si>
  <si>
    <t>95 0 01 01066</t>
  </si>
  <si>
    <t>0503</t>
  </si>
  <si>
    <t>85 0 01 00400</t>
  </si>
  <si>
    <t>5010</t>
  </si>
  <si>
    <t>88 0 00 00000</t>
  </si>
  <si>
    <t>88 0 01 00000</t>
  </si>
  <si>
    <t>88 0 01 00064</t>
  </si>
  <si>
    <t>5028</t>
  </si>
  <si>
    <t>88 0 01 00065</t>
  </si>
  <si>
    <t>88 0 01 S4310</t>
  </si>
  <si>
    <t>88 0 01 74310</t>
  </si>
  <si>
    <t>0700</t>
  </si>
  <si>
    <t>0707</t>
  </si>
  <si>
    <t>99 0 02 00018</t>
  </si>
  <si>
    <t>5013</t>
  </si>
  <si>
    <t>0800</t>
  </si>
  <si>
    <t>0801</t>
  </si>
  <si>
    <t>84 0 00 00000</t>
  </si>
  <si>
    <t>84 0 01 00000</t>
  </si>
  <si>
    <t>84 0 01 00059</t>
  </si>
  <si>
    <t>211/062</t>
  </si>
  <si>
    <t>213/062</t>
  </si>
  <si>
    <t>226/062</t>
  </si>
  <si>
    <t>310/062</t>
  </si>
  <si>
    <t>340/062</t>
  </si>
  <si>
    <t>84 0 01 00061</t>
  </si>
  <si>
    <t>5007</t>
  </si>
  <si>
    <t>84 0 01 00062</t>
  </si>
  <si>
    <t>84 0 01 70360</t>
  </si>
  <si>
    <t>84 0 01 S0360</t>
  </si>
  <si>
    <t>243</t>
  </si>
  <si>
    <t>225/103</t>
  </si>
  <si>
    <t>1000</t>
  </si>
  <si>
    <t>1001</t>
  </si>
  <si>
    <t>98 0 02 00000</t>
  </si>
  <si>
    <t>98 0 02 03001</t>
  </si>
  <si>
    <t>312</t>
  </si>
  <si>
    <t>263</t>
  </si>
  <si>
    <t>1100</t>
  </si>
  <si>
    <t>1105</t>
  </si>
  <si>
    <t>84 0 01 00060</t>
  </si>
  <si>
    <t>5008</t>
  </si>
  <si>
    <t>1200</t>
  </si>
  <si>
    <t>1202</t>
  </si>
  <si>
    <t>84 0 02 00000</t>
  </si>
  <si>
    <t>84 0 02 00115</t>
  </si>
  <si>
    <t>5113</t>
  </si>
  <si>
    <t>ППП</t>
  </si>
  <si>
    <t xml:space="preserve"> Раздел, подраздел</t>
  </si>
  <si>
    <t>Вид расхода</t>
  </si>
  <si>
    <t>Экономическая статья</t>
  </si>
  <si>
    <t>администрация МО Колтушское СП</t>
  </si>
  <si>
    <t>совет депутатов МО Колтушское СП</t>
  </si>
  <si>
    <t>МКУ "Альтернатива"</t>
  </si>
  <si>
    <t>МКУ "ЦКС"</t>
  </si>
  <si>
    <t>Код дохода</t>
  </si>
  <si>
    <t>Всего (руб)</t>
  </si>
  <si>
    <t>1 01 00000 00 0000 000</t>
  </si>
  <si>
    <t>1 01 02000 01 0000 110</t>
  </si>
  <si>
    <t>1 03 00000 00 0000 000</t>
  </si>
  <si>
    <t>1 03 02000 01 0000 110</t>
  </si>
  <si>
    <t>1 05 03000 01 0000 110</t>
  </si>
  <si>
    <t>1 06 00000 00 0000 000</t>
  </si>
  <si>
    <t>1 06 01030 10 0000 110</t>
  </si>
  <si>
    <t>1 06 06000 10 0000 110</t>
  </si>
  <si>
    <t>Итого налоговые доходы</t>
  </si>
  <si>
    <t>1 08 04020 01 4000 110</t>
  </si>
  <si>
    <t>1 11 00000 00 0000 000</t>
  </si>
  <si>
    <t>1 11 05075 10 0000 120</t>
  </si>
  <si>
    <t>1 13 01995 10 0000 130</t>
  </si>
  <si>
    <t>1 14 01050 10 0000 410</t>
  </si>
  <si>
    <t>Итого неналоговые доходы</t>
  </si>
  <si>
    <t>Всего налоговые и неналоговые доходы</t>
  </si>
  <si>
    <t>Всего доходов</t>
  </si>
  <si>
    <t xml:space="preserve">                                                                       на 2017 год                                                        </t>
  </si>
  <si>
    <t>Бюджетная роспись по источникам внутреннего финансирования дефицита бюджета</t>
  </si>
  <si>
    <t>Поквартально (руб)</t>
  </si>
  <si>
    <t>бюджета муниципального образования Колтушское сельское поселение</t>
  </si>
  <si>
    <t>1 11 0502510 0000 120</t>
  </si>
  <si>
    <t>1 11 05325 10 0000 120</t>
  </si>
  <si>
    <t>1 11090451 0000 120</t>
  </si>
  <si>
    <t>202 00000 00 0000 000</t>
  </si>
  <si>
    <t>207 00000 00 0000 000</t>
  </si>
  <si>
    <t>Бюджетная роспись по доходам</t>
  </si>
  <si>
    <t>администрации муниципального образования Колтушское сельское поселение</t>
  </si>
  <si>
    <t>Бюджетная роспись по расходам</t>
  </si>
  <si>
    <t>код группы</t>
  </si>
  <si>
    <t>код подгруппы</t>
  </si>
  <si>
    <t>код статьи</t>
  </si>
  <si>
    <t>код вида</t>
  </si>
  <si>
    <t>КОСГУ</t>
  </si>
  <si>
    <t>01</t>
  </si>
  <si>
    <t>05</t>
  </si>
  <si>
    <t>010110</t>
  </si>
  <si>
    <t>610</t>
  </si>
  <si>
    <t>510</t>
  </si>
  <si>
    <t xml:space="preserve">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главы администрации                                                                                                                                                                  от"___"____________ 2016 года № ____</t>
  </si>
  <si>
    <t>0000</t>
  </si>
  <si>
    <t>202 30 000 00 0000 151</t>
  </si>
  <si>
    <t>202 40  000 00 0000 151</t>
  </si>
  <si>
    <t>202 30024 10 0000 151</t>
  </si>
  <si>
    <t>202 30 118 10 0000 151</t>
  </si>
  <si>
    <t>202 29999 10 0000 151</t>
  </si>
  <si>
    <t>202 20216 10 0000 151</t>
  </si>
  <si>
    <t>202 20 000 00 0000 151</t>
  </si>
  <si>
    <t>202 15001 10 0000 151</t>
  </si>
  <si>
    <t>202 10 000 00 0000 151</t>
  </si>
  <si>
    <t>202 45 160 10 0000 151</t>
  </si>
  <si>
    <t xml:space="preserve">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главы администрации                                                                                                                                                                  от"___"____________ 2016 года № ____</t>
  </si>
  <si>
    <t xml:space="preserve"> 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главы администрации                                                                                                                                                                  от"___"____________ 2016 года № ____</t>
  </si>
  <si>
    <t>211/365</t>
  </si>
  <si>
    <t>213/365</t>
  </si>
  <si>
    <t>225/1043</t>
  </si>
  <si>
    <t>225/1050</t>
  </si>
  <si>
    <t>225/1056</t>
  </si>
  <si>
    <t>226/1050</t>
  </si>
  <si>
    <t>211/1022</t>
  </si>
  <si>
    <t>213/1022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</si>
</sst>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color theme="9" tint="0.59999389629810485"/>
      <name val="Times New Roman"/>
      <family val="1"/>
      <charset val="204"/>
    </font>
    <font>
      <b/>
      <sz val="7"/>
      <color theme="9" tint="0.5999938962981048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9" tint="0.5999938962981048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2" fillId="0" borderId="0" xfId="0" applyFont="1" applyFill="1"/>
    <xf numFmtId="0" fontId="1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/>
    </xf>
    <xf numFmtId="0" fontId="0" fillId="0" borderId="0" xfId="0" applyFill="1"/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9" fontId="5" fillId="0" borderId="0" xfId="0" applyNumberFormat="1" applyFont="1" applyFill="1"/>
    <xf numFmtId="49" fontId="8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49" fontId="9" fillId="0" borderId="0" xfId="0" applyNumberFormat="1" applyFont="1" applyFill="1"/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8" fillId="0" borderId="0" xfId="0" applyFont="1" applyFill="1"/>
    <xf numFmtId="0" fontId="8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/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49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5" fillId="0" borderId="0" xfId="0" applyNumberFormat="1" applyFont="1" applyFill="1"/>
    <xf numFmtId="49" fontId="16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/>
    </xf>
    <xf numFmtId="0" fontId="25" fillId="0" borderId="0" xfId="0" applyFont="1" applyFill="1"/>
    <xf numFmtId="4" fontId="25" fillId="0" borderId="0" xfId="0" applyNumberFormat="1" applyFont="1" applyFill="1"/>
    <xf numFmtId="4" fontId="25" fillId="0" borderId="0" xfId="0" applyNumberFormat="1" applyFont="1"/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/>
    <xf numFmtId="0" fontId="25" fillId="0" borderId="0" xfId="0" applyFont="1"/>
    <xf numFmtId="0" fontId="25" fillId="0" borderId="1" xfId="0" applyFont="1" applyBorder="1"/>
    <xf numFmtId="49" fontId="25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distributed" wrapText="1"/>
    </xf>
    <xf numFmtId="4" fontId="24" fillId="0" borderId="1" xfId="0" applyNumberFormat="1" applyFont="1" applyFill="1" applyBorder="1" applyAlignment="1"/>
    <xf numFmtId="49" fontId="24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/>
    <xf numFmtId="164" fontId="24" fillId="0" borderId="1" xfId="0" applyNumberFormat="1" applyFont="1" applyFill="1" applyBorder="1" applyAlignment="1"/>
    <xf numFmtId="4" fontId="16" fillId="0" borderId="1" xfId="0" applyNumberFormat="1" applyFont="1" applyFill="1" applyBorder="1" applyAlignment="1"/>
    <xf numFmtId="4" fontId="26" fillId="2" borderId="1" xfId="0" applyNumberFormat="1" applyFont="1" applyFill="1" applyBorder="1" applyAlignment="1"/>
    <xf numFmtId="4" fontId="17" fillId="2" borderId="1" xfId="0" applyNumberFormat="1" applyFont="1" applyFill="1" applyBorder="1" applyAlignment="1"/>
    <xf numFmtId="4" fontId="16" fillId="0" borderId="5" xfId="0" applyNumberFormat="1" applyFont="1" applyFill="1" applyBorder="1" applyAlignment="1"/>
    <xf numFmtId="4" fontId="26" fillId="2" borderId="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justify" vertical="center"/>
    </xf>
    <xf numFmtId="49" fontId="7" fillId="0" borderId="5" xfId="0" applyNumberFormat="1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C22" sqref="C22"/>
    </sheetView>
  </sheetViews>
  <sheetFormatPr defaultRowHeight="15"/>
  <cols>
    <col min="1" max="3" width="9.140625" style="57"/>
    <col min="4" max="4" width="12.140625" style="57" customWidth="1"/>
    <col min="5" max="5" width="11.42578125" style="57" customWidth="1"/>
    <col min="6" max="6" width="16.42578125" style="57" customWidth="1"/>
    <col min="7" max="7" width="14.28515625" style="57" customWidth="1"/>
    <col min="8" max="8" width="13.85546875" style="57" customWidth="1"/>
    <col min="9" max="10" width="14.7109375" style="57" customWidth="1"/>
    <col min="11" max="259" width="9.140625" style="57"/>
    <col min="260" max="260" width="29.28515625" style="57" customWidth="1"/>
    <col min="261" max="261" width="38.28515625" style="57" customWidth="1"/>
    <col min="262" max="262" width="10.28515625" style="57" customWidth="1"/>
    <col min="263" max="263" width="14.28515625" style="57" customWidth="1"/>
    <col min="264" max="264" width="13.85546875" style="57" customWidth="1"/>
    <col min="265" max="265" width="9.140625" style="57"/>
    <col min="266" max="266" width="11.85546875" style="57" bestFit="1" customWidth="1"/>
    <col min="267" max="515" width="9.140625" style="57"/>
    <col min="516" max="516" width="29.28515625" style="57" customWidth="1"/>
    <col min="517" max="517" width="38.28515625" style="57" customWidth="1"/>
    <col min="518" max="518" width="10.28515625" style="57" customWidth="1"/>
    <col min="519" max="519" width="14.28515625" style="57" customWidth="1"/>
    <col min="520" max="520" width="13.85546875" style="57" customWidth="1"/>
    <col min="521" max="521" width="9.140625" style="57"/>
    <col min="522" max="522" width="11.85546875" style="57" bestFit="1" customWidth="1"/>
    <col min="523" max="771" width="9.140625" style="57"/>
    <col min="772" max="772" width="29.28515625" style="57" customWidth="1"/>
    <col min="773" max="773" width="38.28515625" style="57" customWidth="1"/>
    <col min="774" max="774" width="10.28515625" style="57" customWidth="1"/>
    <col min="775" max="775" width="14.28515625" style="57" customWidth="1"/>
    <col min="776" max="776" width="13.85546875" style="57" customWidth="1"/>
    <col min="777" max="777" width="9.140625" style="57"/>
    <col min="778" max="778" width="11.85546875" style="57" bestFit="1" customWidth="1"/>
    <col min="779" max="1027" width="9.140625" style="57"/>
    <col min="1028" max="1028" width="29.28515625" style="57" customWidth="1"/>
    <col min="1029" max="1029" width="38.28515625" style="57" customWidth="1"/>
    <col min="1030" max="1030" width="10.28515625" style="57" customWidth="1"/>
    <col min="1031" max="1031" width="14.28515625" style="57" customWidth="1"/>
    <col min="1032" max="1032" width="13.85546875" style="57" customWidth="1"/>
    <col min="1033" max="1033" width="9.140625" style="57"/>
    <col min="1034" max="1034" width="11.85546875" style="57" bestFit="1" customWidth="1"/>
    <col min="1035" max="1283" width="9.140625" style="57"/>
    <col min="1284" max="1284" width="29.28515625" style="57" customWidth="1"/>
    <col min="1285" max="1285" width="38.28515625" style="57" customWidth="1"/>
    <col min="1286" max="1286" width="10.28515625" style="57" customWidth="1"/>
    <col min="1287" max="1287" width="14.28515625" style="57" customWidth="1"/>
    <col min="1288" max="1288" width="13.85546875" style="57" customWidth="1"/>
    <col min="1289" max="1289" width="9.140625" style="57"/>
    <col min="1290" max="1290" width="11.85546875" style="57" bestFit="1" customWidth="1"/>
    <col min="1291" max="1539" width="9.140625" style="57"/>
    <col min="1540" max="1540" width="29.28515625" style="57" customWidth="1"/>
    <col min="1541" max="1541" width="38.28515625" style="57" customWidth="1"/>
    <col min="1542" max="1542" width="10.28515625" style="57" customWidth="1"/>
    <col min="1543" max="1543" width="14.28515625" style="57" customWidth="1"/>
    <col min="1544" max="1544" width="13.85546875" style="57" customWidth="1"/>
    <col min="1545" max="1545" width="9.140625" style="57"/>
    <col min="1546" max="1546" width="11.85546875" style="57" bestFit="1" customWidth="1"/>
    <col min="1547" max="1795" width="9.140625" style="57"/>
    <col min="1796" max="1796" width="29.28515625" style="57" customWidth="1"/>
    <col min="1797" max="1797" width="38.28515625" style="57" customWidth="1"/>
    <col min="1798" max="1798" width="10.28515625" style="57" customWidth="1"/>
    <col min="1799" max="1799" width="14.28515625" style="57" customWidth="1"/>
    <col min="1800" max="1800" width="13.85546875" style="57" customWidth="1"/>
    <col min="1801" max="1801" width="9.140625" style="57"/>
    <col min="1802" max="1802" width="11.85546875" style="57" bestFit="1" customWidth="1"/>
    <col min="1803" max="2051" width="9.140625" style="57"/>
    <col min="2052" max="2052" width="29.28515625" style="57" customWidth="1"/>
    <col min="2053" max="2053" width="38.28515625" style="57" customWidth="1"/>
    <col min="2054" max="2054" width="10.28515625" style="57" customWidth="1"/>
    <col min="2055" max="2055" width="14.28515625" style="57" customWidth="1"/>
    <col min="2056" max="2056" width="13.85546875" style="57" customWidth="1"/>
    <col min="2057" max="2057" width="9.140625" style="57"/>
    <col min="2058" max="2058" width="11.85546875" style="57" bestFit="1" customWidth="1"/>
    <col min="2059" max="2307" width="9.140625" style="57"/>
    <col min="2308" max="2308" width="29.28515625" style="57" customWidth="1"/>
    <col min="2309" max="2309" width="38.28515625" style="57" customWidth="1"/>
    <col min="2310" max="2310" width="10.28515625" style="57" customWidth="1"/>
    <col min="2311" max="2311" width="14.28515625" style="57" customWidth="1"/>
    <col min="2312" max="2312" width="13.85546875" style="57" customWidth="1"/>
    <col min="2313" max="2313" width="9.140625" style="57"/>
    <col min="2314" max="2314" width="11.85546875" style="57" bestFit="1" customWidth="1"/>
    <col min="2315" max="2563" width="9.140625" style="57"/>
    <col min="2564" max="2564" width="29.28515625" style="57" customWidth="1"/>
    <col min="2565" max="2565" width="38.28515625" style="57" customWidth="1"/>
    <col min="2566" max="2566" width="10.28515625" style="57" customWidth="1"/>
    <col min="2567" max="2567" width="14.28515625" style="57" customWidth="1"/>
    <col min="2568" max="2568" width="13.85546875" style="57" customWidth="1"/>
    <col min="2569" max="2569" width="9.140625" style="57"/>
    <col min="2570" max="2570" width="11.85546875" style="57" bestFit="1" customWidth="1"/>
    <col min="2571" max="2819" width="9.140625" style="57"/>
    <col min="2820" max="2820" width="29.28515625" style="57" customWidth="1"/>
    <col min="2821" max="2821" width="38.28515625" style="57" customWidth="1"/>
    <col min="2822" max="2822" width="10.28515625" style="57" customWidth="1"/>
    <col min="2823" max="2823" width="14.28515625" style="57" customWidth="1"/>
    <col min="2824" max="2824" width="13.85546875" style="57" customWidth="1"/>
    <col min="2825" max="2825" width="9.140625" style="57"/>
    <col min="2826" max="2826" width="11.85546875" style="57" bestFit="1" customWidth="1"/>
    <col min="2827" max="3075" width="9.140625" style="57"/>
    <col min="3076" max="3076" width="29.28515625" style="57" customWidth="1"/>
    <col min="3077" max="3077" width="38.28515625" style="57" customWidth="1"/>
    <col min="3078" max="3078" width="10.28515625" style="57" customWidth="1"/>
    <col min="3079" max="3079" width="14.28515625" style="57" customWidth="1"/>
    <col min="3080" max="3080" width="13.85546875" style="57" customWidth="1"/>
    <col min="3081" max="3081" width="9.140625" style="57"/>
    <col min="3082" max="3082" width="11.85546875" style="57" bestFit="1" customWidth="1"/>
    <col min="3083" max="3331" width="9.140625" style="57"/>
    <col min="3332" max="3332" width="29.28515625" style="57" customWidth="1"/>
    <col min="3333" max="3333" width="38.28515625" style="57" customWidth="1"/>
    <col min="3334" max="3334" width="10.28515625" style="57" customWidth="1"/>
    <col min="3335" max="3335" width="14.28515625" style="57" customWidth="1"/>
    <col min="3336" max="3336" width="13.85546875" style="57" customWidth="1"/>
    <col min="3337" max="3337" width="9.140625" style="57"/>
    <col min="3338" max="3338" width="11.85546875" style="57" bestFit="1" customWidth="1"/>
    <col min="3339" max="3587" width="9.140625" style="57"/>
    <col min="3588" max="3588" width="29.28515625" style="57" customWidth="1"/>
    <col min="3589" max="3589" width="38.28515625" style="57" customWidth="1"/>
    <col min="3590" max="3590" width="10.28515625" style="57" customWidth="1"/>
    <col min="3591" max="3591" width="14.28515625" style="57" customWidth="1"/>
    <col min="3592" max="3592" width="13.85546875" style="57" customWidth="1"/>
    <col min="3593" max="3593" width="9.140625" style="57"/>
    <col min="3594" max="3594" width="11.85546875" style="57" bestFit="1" customWidth="1"/>
    <col min="3595" max="3843" width="9.140625" style="57"/>
    <col min="3844" max="3844" width="29.28515625" style="57" customWidth="1"/>
    <col min="3845" max="3845" width="38.28515625" style="57" customWidth="1"/>
    <col min="3846" max="3846" width="10.28515625" style="57" customWidth="1"/>
    <col min="3847" max="3847" width="14.28515625" style="57" customWidth="1"/>
    <col min="3848" max="3848" width="13.85546875" style="57" customWidth="1"/>
    <col min="3849" max="3849" width="9.140625" style="57"/>
    <col min="3850" max="3850" width="11.85546875" style="57" bestFit="1" customWidth="1"/>
    <col min="3851" max="4099" width="9.140625" style="57"/>
    <col min="4100" max="4100" width="29.28515625" style="57" customWidth="1"/>
    <col min="4101" max="4101" width="38.28515625" style="57" customWidth="1"/>
    <col min="4102" max="4102" width="10.28515625" style="57" customWidth="1"/>
    <col min="4103" max="4103" width="14.28515625" style="57" customWidth="1"/>
    <col min="4104" max="4104" width="13.85546875" style="57" customWidth="1"/>
    <col min="4105" max="4105" width="9.140625" style="57"/>
    <col min="4106" max="4106" width="11.85546875" style="57" bestFit="1" customWidth="1"/>
    <col min="4107" max="4355" width="9.140625" style="57"/>
    <col min="4356" max="4356" width="29.28515625" style="57" customWidth="1"/>
    <col min="4357" max="4357" width="38.28515625" style="57" customWidth="1"/>
    <col min="4358" max="4358" width="10.28515625" style="57" customWidth="1"/>
    <col min="4359" max="4359" width="14.28515625" style="57" customWidth="1"/>
    <col min="4360" max="4360" width="13.85546875" style="57" customWidth="1"/>
    <col min="4361" max="4361" width="9.140625" style="57"/>
    <col min="4362" max="4362" width="11.85546875" style="57" bestFit="1" customWidth="1"/>
    <col min="4363" max="4611" width="9.140625" style="57"/>
    <col min="4612" max="4612" width="29.28515625" style="57" customWidth="1"/>
    <col min="4613" max="4613" width="38.28515625" style="57" customWidth="1"/>
    <col min="4614" max="4614" width="10.28515625" style="57" customWidth="1"/>
    <col min="4615" max="4615" width="14.28515625" style="57" customWidth="1"/>
    <col min="4616" max="4616" width="13.85546875" style="57" customWidth="1"/>
    <col min="4617" max="4617" width="9.140625" style="57"/>
    <col min="4618" max="4618" width="11.85546875" style="57" bestFit="1" customWidth="1"/>
    <col min="4619" max="4867" width="9.140625" style="57"/>
    <col min="4868" max="4868" width="29.28515625" style="57" customWidth="1"/>
    <col min="4869" max="4869" width="38.28515625" style="57" customWidth="1"/>
    <col min="4870" max="4870" width="10.28515625" style="57" customWidth="1"/>
    <col min="4871" max="4871" width="14.28515625" style="57" customWidth="1"/>
    <col min="4872" max="4872" width="13.85546875" style="57" customWidth="1"/>
    <col min="4873" max="4873" width="9.140625" style="57"/>
    <col min="4874" max="4874" width="11.85546875" style="57" bestFit="1" customWidth="1"/>
    <col min="4875" max="5123" width="9.140625" style="57"/>
    <col min="5124" max="5124" width="29.28515625" style="57" customWidth="1"/>
    <col min="5125" max="5125" width="38.28515625" style="57" customWidth="1"/>
    <col min="5126" max="5126" width="10.28515625" style="57" customWidth="1"/>
    <col min="5127" max="5127" width="14.28515625" style="57" customWidth="1"/>
    <col min="5128" max="5128" width="13.85546875" style="57" customWidth="1"/>
    <col min="5129" max="5129" width="9.140625" style="57"/>
    <col min="5130" max="5130" width="11.85546875" style="57" bestFit="1" customWidth="1"/>
    <col min="5131" max="5379" width="9.140625" style="57"/>
    <col min="5380" max="5380" width="29.28515625" style="57" customWidth="1"/>
    <col min="5381" max="5381" width="38.28515625" style="57" customWidth="1"/>
    <col min="5382" max="5382" width="10.28515625" style="57" customWidth="1"/>
    <col min="5383" max="5383" width="14.28515625" style="57" customWidth="1"/>
    <col min="5384" max="5384" width="13.85546875" style="57" customWidth="1"/>
    <col min="5385" max="5385" width="9.140625" style="57"/>
    <col min="5386" max="5386" width="11.85546875" style="57" bestFit="1" customWidth="1"/>
    <col min="5387" max="5635" width="9.140625" style="57"/>
    <col min="5636" max="5636" width="29.28515625" style="57" customWidth="1"/>
    <col min="5637" max="5637" width="38.28515625" style="57" customWidth="1"/>
    <col min="5638" max="5638" width="10.28515625" style="57" customWidth="1"/>
    <col min="5639" max="5639" width="14.28515625" style="57" customWidth="1"/>
    <col min="5640" max="5640" width="13.85546875" style="57" customWidth="1"/>
    <col min="5641" max="5641" width="9.140625" style="57"/>
    <col min="5642" max="5642" width="11.85546875" style="57" bestFit="1" customWidth="1"/>
    <col min="5643" max="5891" width="9.140625" style="57"/>
    <col min="5892" max="5892" width="29.28515625" style="57" customWidth="1"/>
    <col min="5893" max="5893" width="38.28515625" style="57" customWidth="1"/>
    <col min="5894" max="5894" width="10.28515625" style="57" customWidth="1"/>
    <col min="5895" max="5895" width="14.28515625" style="57" customWidth="1"/>
    <col min="5896" max="5896" width="13.85546875" style="57" customWidth="1"/>
    <col min="5897" max="5897" width="9.140625" style="57"/>
    <col min="5898" max="5898" width="11.85546875" style="57" bestFit="1" customWidth="1"/>
    <col min="5899" max="6147" width="9.140625" style="57"/>
    <col min="6148" max="6148" width="29.28515625" style="57" customWidth="1"/>
    <col min="6149" max="6149" width="38.28515625" style="57" customWidth="1"/>
    <col min="6150" max="6150" width="10.28515625" style="57" customWidth="1"/>
    <col min="6151" max="6151" width="14.28515625" style="57" customWidth="1"/>
    <col min="6152" max="6152" width="13.85546875" style="57" customWidth="1"/>
    <col min="6153" max="6153" width="9.140625" style="57"/>
    <col min="6154" max="6154" width="11.85546875" style="57" bestFit="1" customWidth="1"/>
    <col min="6155" max="6403" width="9.140625" style="57"/>
    <col min="6404" max="6404" width="29.28515625" style="57" customWidth="1"/>
    <col min="6405" max="6405" width="38.28515625" style="57" customWidth="1"/>
    <col min="6406" max="6406" width="10.28515625" style="57" customWidth="1"/>
    <col min="6407" max="6407" width="14.28515625" style="57" customWidth="1"/>
    <col min="6408" max="6408" width="13.85546875" style="57" customWidth="1"/>
    <col min="6409" max="6409" width="9.140625" style="57"/>
    <col min="6410" max="6410" width="11.85546875" style="57" bestFit="1" customWidth="1"/>
    <col min="6411" max="6659" width="9.140625" style="57"/>
    <col min="6660" max="6660" width="29.28515625" style="57" customWidth="1"/>
    <col min="6661" max="6661" width="38.28515625" style="57" customWidth="1"/>
    <col min="6662" max="6662" width="10.28515625" style="57" customWidth="1"/>
    <col min="6663" max="6663" width="14.28515625" style="57" customWidth="1"/>
    <col min="6664" max="6664" width="13.85546875" style="57" customWidth="1"/>
    <col min="6665" max="6665" width="9.140625" style="57"/>
    <col min="6666" max="6666" width="11.85546875" style="57" bestFit="1" customWidth="1"/>
    <col min="6667" max="6915" width="9.140625" style="57"/>
    <col min="6916" max="6916" width="29.28515625" style="57" customWidth="1"/>
    <col min="6917" max="6917" width="38.28515625" style="57" customWidth="1"/>
    <col min="6918" max="6918" width="10.28515625" style="57" customWidth="1"/>
    <col min="6919" max="6919" width="14.28515625" style="57" customWidth="1"/>
    <col min="6920" max="6920" width="13.85546875" style="57" customWidth="1"/>
    <col min="6921" max="6921" width="9.140625" style="57"/>
    <col min="6922" max="6922" width="11.85546875" style="57" bestFit="1" customWidth="1"/>
    <col min="6923" max="7171" width="9.140625" style="57"/>
    <col min="7172" max="7172" width="29.28515625" style="57" customWidth="1"/>
    <col min="7173" max="7173" width="38.28515625" style="57" customWidth="1"/>
    <col min="7174" max="7174" width="10.28515625" style="57" customWidth="1"/>
    <col min="7175" max="7175" width="14.28515625" style="57" customWidth="1"/>
    <col min="7176" max="7176" width="13.85546875" style="57" customWidth="1"/>
    <col min="7177" max="7177" width="9.140625" style="57"/>
    <col min="7178" max="7178" width="11.85546875" style="57" bestFit="1" customWidth="1"/>
    <col min="7179" max="7427" width="9.140625" style="57"/>
    <col min="7428" max="7428" width="29.28515625" style="57" customWidth="1"/>
    <col min="7429" max="7429" width="38.28515625" style="57" customWidth="1"/>
    <col min="7430" max="7430" width="10.28515625" style="57" customWidth="1"/>
    <col min="7431" max="7431" width="14.28515625" style="57" customWidth="1"/>
    <col min="7432" max="7432" width="13.85546875" style="57" customWidth="1"/>
    <col min="7433" max="7433" width="9.140625" style="57"/>
    <col min="7434" max="7434" width="11.85546875" style="57" bestFit="1" customWidth="1"/>
    <col min="7435" max="7683" width="9.140625" style="57"/>
    <col min="7684" max="7684" width="29.28515625" style="57" customWidth="1"/>
    <col min="7685" max="7685" width="38.28515625" style="57" customWidth="1"/>
    <col min="7686" max="7686" width="10.28515625" style="57" customWidth="1"/>
    <col min="7687" max="7687" width="14.28515625" style="57" customWidth="1"/>
    <col min="7688" max="7688" width="13.85546875" style="57" customWidth="1"/>
    <col min="7689" max="7689" width="9.140625" style="57"/>
    <col min="7690" max="7690" width="11.85546875" style="57" bestFit="1" customWidth="1"/>
    <col min="7691" max="7939" width="9.140625" style="57"/>
    <col min="7940" max="7940" width="29.28515625" style="57" customWidth="1"/>
    <col min="7941" max="7941" width="38.28515625" style="57" customWidth="1"/>
    <col min="7942" max="7942" width="10.28515625" style="57" customWidth="1"/>
    <col min="7943" max="7943" width="14.28515625" style="57" customWidth="1"/>
    <col min="7944" max="7944" width="13.85546875" style="57" customWidth="1"/>
    <col min="7945" max="7945" width="9.140625" style="57"/>
    <col min="7946" max="7946" width="11.85546875" style="57" bestFit="1" customWidth="1"/>
    <col min="7947" max="8195" width="9.140625" style="57"/>
    <col min="8196" max="8196" width="29.28515625" style="57" customWidth="1"/>
    <col min="8197" max="8197" width="38.28515625" style="57" customWidth="1"/>
    <col min="8198" max="8198" width="10.28515625" style="57" customWidth="1"/>
    <col min="8199" max="8199" width="14.28515625" style="57" customWidth="1"/>
    <col min="8200" max="8200" width="13.85546875" style="57" customWidth="1"/>
    <col min="8201" max="8201" width="9.140625" style="57"/>
    <col min="8202" max="8202" width="11.85546875" style="57" bestFit="1" customWidth="1"/>
    <col min="8203" max="8451" width="9.140625" style="57"/>
    <col min="8452" max="8452" width="29.28515625" style="57" customWidth="1"/>
    <col min="8453" max="8453" width="38.28515625" style="57" customWidth="1"/>
    <col min="8454" max="8454" width="10.28515625" style="57" customWidth="1"/>
    <col min="8455" max="8455" width="14.28515625" style="57" customWidth="1"/>
    <col min="8456" max="8456" width="13.85546875" style="57" customWidth="1"/>
    <col min="8457" max="8457" width="9.140625" style="57"/>
    <col min="8458" max="8458" width="11.85546875" style="57" bestFit="1" customWidth="1"/>
    <col min="8459" max="8707" width="9.140625" style="57"/>
    <col min="8708" max="8708" width="29.28515625" style="57" customWidth="1"/>
    <col min="8709" max="8709" width="38.28515625" style="57" customWidth="1"/>
    <col min="8710" max="8710" width="10.28515625" style="57" customWidth="1"/>
    <col min="8711" max="8711" width="14.28515625" style="57" customWidth="1"/>
    <col min="8712" max="8712" width="13.85546875" style="57" customWidth="1"/>
    <col min="8713" max="8713" width="9.140625" style="57"/>
    <col min="8714" max="8714" width="11.85546875" style="57" bestFit="1" customWidth="1"/>
    <col min="8715" max="8963" width="9.140625" style="57"/>
    <col min="8964" max="8964" width="29.28515625" style="57" customWidth="1"/>
    <col min="8965" max="8965" width="38.28515625" style="57" customWidth="1"/>
    <col min="8966" max="8966" width="10.28515625" style="57" customWidth="1"/>
    <col min="8967" max="8967" width="14.28515625" style="57" customWidth="1"/>
    <col min="8968" max="8968" width="13.85546875" style="57" customWidth="1"/>
    <col min="8969" max="8969" width="9.140625" style="57"/>
    <col min="8970" max="8970" width="11.85546875" style="57" bestFit="1" customWidth="1"/>
    <col min="8971" max="9219" width="9.140625" style="57"/>
    <col min="9220" max="9220" width="29.28515625" style="57" customWidth="1"/>
    <col min="9221" max="9221" width="38.28515625" style="57" customWidth="1"/>
    <col min="9222" max="9222" width="10.28515625" style="57" customWidth="1"/>
    <col min="9223" max="9223" width="14.28515625" style="57" customWidth="1"/>
    <col min="9224" max="9224" width="13.85546875" style="57" customWidth="1"/>
    <col min="9225" max="9225" width="9.140625" style="57"/>
    <col min="9226" max="9226" width="11.85546875" style="57" bestFit="1" customWidth="1"/>
    <col min="9227" max="9475" width="9.140625" style="57"/>
    <col min="9476" max="9476" width="29.28515625" style="57" customWidth="1"/>
    <col min="9477" max="9477" width="38.28515625" style="57" customWidth="1"/>
    <col min="9478" max="9478" width="10.28515625" style="57" customWidth="1"/>
    <col min="9479" max="9479" width="14.28515625" style="57" customWidth="1"/>
    <col min="9480" max="9480" width="13.85546875" style="57" customWidth="1"/>
    <col min="9481" max="9481" width="9.140625" style="57"/>
    <col min="9482" max="9482" width="11.85546875" style="57" bestFit="1" customWidth="1"/>
    <col min="9483" max="9731" width="9.140625" style="57"/>
    <col min="9732" max="9732" width="29.28515625" style="57" customWidth="1"/>
    <col min="9733" max="9733" width="38.28515625" style="57" customWidth="1"/>
    <col min="9734" max="9734" width="10.28515625" style="57" customWidth="1"/>
    <col min="9735" max="9735" width="14.28515625" style="57" customWidth="1"/>
    <col min="9736" max="9736" width="13.85546875" style="57" customWidth="1"/>
    <col min="9737" max="9737" width="9.140625" style="57"/>
    <col min="9738" max="9738" width="11.85546875" style="57" bestFit="1" customWidth="1"/>
    <col min="9739" max="9987" width="9.140625" style="57"/>
    <col min="9988" max="9988" width="29.28515625" style="57" customWidth="1"/>
    <col min="9989" max="9989" width="38.28515625" style="57" customWidth="1"/>
    <col min="9990" max="9990" width="10.28515625" style="57" customWidth="1"/>
    <col min="9991" max="9991" width="14.28515625" style="57" customWidth="1"/>
    <col min="9992" max="9992" width="13.85546875" style="57" customWidth="1"/>
    <col min="9993" max="9993" width="9.140625" style="57"/>
    <col min="9994" max="9994" width="11.85546875" style="57" bestFit="1" customWidth="1"/>
    <col min="9995" max="10243" width="9.140625" style="57"/>
    <col min="10244" max="10244" width="29.28515625" style="57" customWidth="1"/>
    <col min="10245" max="10245" width="38.28515625" style="57" customWidth="1"/>
    <col min="10246" max="10246" width="10.28515625" style="57" customWidth="1"/>
    <col min="10247" max="10247" width="14.28515625" style="57" customWidth="1"/>
    <col min="10248" max="10248" width="13.85546875" style="57" customWidth="1"/>
    <col min="10249" max="10249" width="9.140625" style="57"/>
    <col min="10250" max="10250" width="11.85546875" style="57" bestFit="1" customWidth="1"/>
    <col min="10251" max="10499" width="9.140625" style="57"/>
    <col min="10500" max="10500" width="29.28515625" style="57" customWidth="1"/>
    <col min="10501" max="10501" width="38.28515625" style="57" customWidth="1"/>
    <col min="10502" max="10502" width="10.28515625" style="57" customWidth="1"/>
    <col min="10503" max="10503" width="14.28515625" style="57" customWidth="1"/>
    <col min="10504" max="10504" width="13.85546875" style="57" customWidth="1"/>
    <col min="10505" max="10505" width="9.140625" style="57"/>
    <col min="10506" max="10506" width="11.85546875" style="57" bestFit="1" customWidth="1"/>
    <col min="10507" max="10755" width="9.140625" style="57"/>
    <col min="10756" max="10756" width="29.28515625" style="57" customWidth="1"/>
    <col min="10757" max="10757" width="38.28515625" style="57" customWidth="1"/>
    <col min="10758" max="10758" width="10.28515625" style="57" customWidth="1"/>
    <col min="10759" max="10759" width="14.28515625" style="57" customWidth="1"/>
    <col min="10760" max="10760" width="13.85546875" style="57" customWidth="1"/>
    <col min="10761" max="10761" width="9.140625" style="57"/>
    <col min="10762" max="10762" width="11.85546875" style="57" bestFit="1" customWidth="1"/>
    <col min="10763" max="11011" width="9.140625" style="57"/>
    <col min="11012" max="11012" width="29.28515625" style="57" customWidth="1"/>
    <col min="11013" max="11013" width="38.28515625" style="57" customWidth="1"/>
    <col min="11014" max="11014" width="10.28515625" style="57" customWidth="1"/>
    <col min="11015" max="11015" width="14.28515625" style="57" customWidth="1"/>
    <col min="11016" max="11016" width="13.85546875" style="57" customWidth="1"/>
    <col min="11017" max="11017" width="9.140625" style="57"/>
    <col min="11018" max="11018" width="11.85546875" style="57" bestFit="1" customWidth="1"/>
    <col min="11019" max="11267" width="9.140625" style="57"/>
    <col min="11268" max="11268" width="29.28515625" style="57" customWidth="1"/>
    <col min="11269" max="11269" width="38.28515625" style="57" customWidth="1"/>
    <col min="11270" max="11270" width="10.28515625" style="57" customWidth="1"/>
    <col min="11271" max="11271" width="14.28515625" style="57" customWidth="1"/>
    <col min="11272" max="11272" width="13.85546875" style="57" customWidth="1"/>
    <col min="11273" max="11273" width="9.140625" style="57"/>
    <col min="11274" max="11274" width="11.85546875" style="57" bestFit="1" customWidth="1"/>
    <col min="11275" max="11523" width="9.140625" style="57"/>
    <col min="11524" max="11524" width="29.28515625" style="57" customWidth="1"/>
    <col min="11525" max="11525" width="38.28515625" style="57" customWidth="1"/>
    <col min="11526" max="11526" width="10.28515625" style="57" customWidth="1"/>
    <col min="11527" max="11527" width="14.28515625" style="57" customWidth="1"/>
    <col min="11528" max="11528" width="13.85546875" style="57" customWidth="1"/>
    <col min="11529" max="11529" width="9.140625" style="57"/>
    <col min="11530" max="11530" width="11.85546875" style="57" bestFit="1" customWidth="1"/>
    <col min="11531" max="11779" width="9.140625" style="57"/>
    <col min="11780" max="11780" width="29.28515625" style="57" customWidth="1"/>
    <col min="11781" max="11781" width="38.28515625" style="57" customWidth="1"/>
    <col min="11782" max="11782" width="10.28515625" style="57" customWidth="1"/>
    <col min="11783" max="11783" width="14.28515625" style="57" customWidth="1"/>
    <col min="11784" max="11784" width="13.85546875" style="57" customWidth="1"/>
    <col min="11785" max="11785" width="9.140625" style="57"/>
    <col min="11786" max="11786" width="11.85546875" style="57" bestFit="1" customWidth="1"/>
    <col min="11787" max="12035" width="9.140625" style="57"/>
    <col min="12036" max="12036" width="29.28515625" style="57" customWidth="1"/>
    <col min="12037" max="12037" width="38.28515625" style="57" customWidth="1"/>
    <col min="12038" max="12038" width="10.28515625" style="57" customWidth="1"/>
    <col min="12039" max="12039" width="14.28515625" style="57" customWidth="1"/>
    <col min="12040" max="12040" width="13.85546875" style="57" customWidth="1"/>
    <col min="12041" max="12041" width="9.140625" style="57"/>
    <col min="12042" max="12042" width="11.85546875" style="57" bestFit="1" customWidth="1"/>
    <col min="12043" max="12291" width="9.140625" style="57"/>
    <col min="12292" max="12292" width="29.28515625" style="57" customWidth="1"/>
    <col min="12293" max="12293" width="38.28515625" style="57" customWidth="1"/>
    <col min="12294" max="12294" width="10.28515625" style="57" customWidth="1"/>
    <col min="12295" max="12295" width="14.28515625" style="57" customWidth="1"/>
    <col min="12296" max="12296" width="13.85546875" style="57" customWidth="1"/>
    <col min="12297" max="12297" width="9.140625" style="57"/>
    <col min="12298" max="12298" width="11.85546875" style="57" bestFit="1" customWidth="1"/>
    <col min="12299" max="12547" width="9.140625" style="57"/>
    <col min="12548" max="12548" width="29.28515625" style="57" customWidth="1"/>
    <col min="12549" max="12549" width="38.28515625" style="57" customWidth="1"/>
    <col min="12550" max="12550" width="10.28515625" style="57" customWidth="1"/>
    <col min="12551" max="12551" width="14.28515625" style="57" customWidth="1"/>
    <col min="12552" max="12552" width="13.85546875" style="57" customWidth="1"/>
    <col min="12553" max="12553" width="9.140625" style="57"/>
    <col min="12554" max="12554" width="11.85546875" style="57" bestFit="1" customWidth="1"/>
    <col min="12555" max="12803" width="9.140625" style="57"/>
    <col min="12804" max="12804" width="29.28515625" style="57" customWidth="1"/>
    <col min="12805" max="12805" width="38.28515625" style="57" customWidth="1"/>
    <col min="12806" max="12806" width="10.28515625" style="57" customWidth="1"/>
    <col min="12807" max="12807" width="14.28515625" style="57" customWidth="1"/>
    <col min="12808" max="12808" width="13.85546875" style="57" customWidth="1"/>
    <col min="12809" max="12809" width="9.140625" style="57"/>
    <col min="12810" max="12810" width="11.85546875" style="57" bestFit="1" customWidth="1"/>
    <col min="12811" max="13059" width="9.140625" style="57"/>
    <col min="13060" max="13060" width="29.28515625" style="57" customWidth="1"/>
    <col min="13061" max="13061" width="38.28515625" style="57" customWidth="1"/>
    <col min="13062" max="13062" width="10.28515625" style="57" customWidth="1"/>
    <col min="13063" max="13063" width="14.28515625" style="57" customWidth="1"/>
    <col min="13064" max="13064" width="13.85546875" style="57" customWidth="1"/>
    <col min="13065" max="13065" width="9.140625" style="57"/>
    <col min="13066" max="13066" width="11.85546875" style="57" bestFit="1" customWidth="1"/>
    <col min="13067" max="13315" width="9.140625" style="57"/>
    <col min="13316" max="13316" width="29.28515625" style="57" customWidth="1"/>
    <col min="13317" max="13317" width="38.28515625" style="57" customWidth="1"/>
    <col min="13318" max="13318" width="10.28515625" style="57" customWidth="1"/>
    <col min="13319" max="13319" width="14.28515625" style="57" customWidth="1"/>
    <col min="13320" max="13320" width="13.85546875" style="57" customWidth="1"/>
    <col min="13321" max="13321" width="9.140625" style="57"/>
    <col min="13322" max="13322" width="11.85546875" style="57" bestFit="1" customWidth="1"/>
    <col min="13323" max="13571" width="9.140625" style="57"/>
    <col min="13572" max="13572" width="29.28515625" style="57" customWidth="1"/>
    <col min="13573" max="13573" width="38.28515625" style="57" customWidth="1"/>
    <col min="13574" max="13574" width="10.28515625" style="57" customWidth="1"/>
    <col min="13575" max="13575" width="14.28515625" style="57" customWidth="1"/>
    <col min="13576" max="13576" width="13.85546875" style="57" customWidth="1"/>
    <col min="13577" max="13577" width="9.140625" style="57"/>
    <col min="13578" max="13578" width="11.85546875" style="57" bestFit="1" customWidth="1"/>
    <col min="13579" max="13827" width="9.140625" style="57"/>
    <col min="13828" max="13828" width="29.28515625" style="57" customWidth="1"/>
    <col min="13829" max="13829" width="38.28515625" style="57" customWidth="1"/>
    <col min="13830" max="13830" width="10.28515625" style="57" customWidth="1"/>
    <col min="13831" max="13831" width="14.28515625" style="57" customWidth="1"/>
    <col min="13832" max="13832" width="13.85546875" style="57" customWidth="1"/>
    <col min="13833" max="13833" width="9.140625" style="57"/>
    <col min="13834" max="13834" width="11.85546875" style="57" bestFit="1" customWidth="1"/>
    <col min="13835" max="14083" width="9.140625" style="57"/>
    <col min="14084" max="14084" width="29.28515625" style="57" customWidth="1"/>
    <col min="14085" max="14085" width="38.28515625" style="57" customWidth="1"/>
    <col min="14086" max="14086" width="10.28515625" style="57" customWidth="1"/>
    <col min="14087" max="14087" width="14.28515625" style="57" customWidth="1"/>
    <col min="14088" max="14088" width="13.85546875" style="57" customWidth="1"/>
    <col min="14089" max="14089" width="9.140625" style="57"/>
    <col min="14090" max="14090" width="11.85546875" style="57" bestFit="1" customWidth="1"/>
    <col min="14091" max="14339" width="9.140625" style="57"/>
    <col min="14340" max="14340" width="29.28515625" style="57" customWidth="1"/>
    <col min="14341" max="14341" width="38.28515625" style="57" customWidth="1"/>
    <col min="14342" max="14342" width="10.28515625" style="57" customWidth="1"/>
    <col min="14343" max="14343" width="14.28515625" style="57" customWidth="1"/>
    <col min="14344" max="14344" width="13.85546875" style="57" customWidth="1"/>
    <col min="14345" max="14345" width="9.140625" style="57"/>
    <col min="14346" max="14346" width="11.85546875" style="57" bestFit="1" customWidth="1"/>
    <col min="14347" max="14595" width="9.140625" style="57"/>
    <col min="14596" max="14596" width="29.28515625" style="57" customWidth="1"/>
    <col min="14597" max="14597" width="38.28515625" style="57" customWidth="1"/>
    <col min="14598" max="14598" width="10.28515625" style="57" customWidth="1"/>
    <col min="14599" max="14599" width="14.28515625" style="57" customWidth="1"/>
    <col min="14600" max="14600" width="13.85546875" style="57" customWidth="1"/>
    <col min="14601" max="14601" width="9.140625" style="57"/>
    <col min="14602" max="14602" width="11.85546875" style="57" bestFit="1" customWidth="1"/>
    <col min="14603" max="14851" width="9.140625" style="57"/>
    <col min="14852" max="14852" width="29.28515625" style="57" customWidth="1"/>
    <col min="14853" max="14853" width="38.28515625" style="57" customWidth="1"/>
    <col min="14854" max="14854" width="10.28515625" style="57" customWidth="1"/>
    <col min="14855" max="14855" width="14.28515625" style="57" customWidth="1"/>
    <col min="14856" max="14856" width="13.85546875" style="57" customWidth="1"/>
    <col min="14857" max="14857" width="9.140625" style="57"/>
    <col min="14858" max="14858" width="11.85546875" style="57" bestFit="1" customWidth="1"/>
    <col min="14859" max="15107" width="9.140625" style="57"/>
    <col min="15108" max="15108" width="29.28515625" style="57" customWidth="1"/>
    <col min="15109" max="15109" width="38.28515625" style="57" customWidth="1"/>
    <col min="15110" max="15110" width="10.28515625" style="57" customWidth="1"/>
    <col min="15111" max="15111" width="14.28515625" style="57" customWidth="1"/>
    <col min="15112" max="15112" width="13.85546875" style="57" customWidth="1"/>
    <col min="15113" max="15113" width="9.140625" style="57"/>
    <col min="15114" max="15114" width="11.85546875" style="57" bestFit="1" customWidth="1"/>
    <col min="15115" max="15363" width="9.140625" style="57"/>
    <col min="15364" max="15364" width="29.28515625" style="57" customWidth="1"/>
    <col min="15365" max="15365" width="38.28515625" style="57" customWidth="1"/>
    <col min="15366" max="15366" width="10.28515625" style="57" customWidth="1"/>
    <col min="15367" max="15367" width="14.28515625" style="57" customWidth="1"/>
    <col min="15368" max="15368" width="13.85546875" style="57" customWidth="1"/>
    <col min="15369" max="15369" width="9.140625" style="57"/>
    <col min="15370" max="15370" width="11.85546875" style="57" bestFit="1" customWidth="1"/>
    <col min="15371" max="15619" width="9.140625" style="57"/>
    <col min="15620" max="15620" width="29.28515625" style="57" customWidth="1"/>
    <col min="15621" max="15621" width="38.28515625" style="57" customWidth="1"/>
    <col min="15622" max="15622" width="10.28515625" style="57" customWidth="1"/>
    <col min="15623" max="15623" width="14.28515625" style="57" customWidth="1"/>
    <col min="15624" max="15624" width="13.85546875" style="57" customWidth="1"/>
    <col min="15625" max="15625" width="9.140625" style="57"/>
    <col min="15626" max="15626" width="11.85546875" style="57" bestFit="1" customWidth="1"/>
    <col min="15627" max="15875" width="9.140625" style="57"/>
    <col min="15876" max="15876" width="29.28515625" style="57" customWidth="1"/>
    <col min="15877" max="15877" width="38.28515625" style="57" customWidth="1"/>
    <col min="15878" max="15878" width="10.28515625" style="57" customWidth="1"/>
    <col min="15879" max="15879" width="14.28515625" style="57" customWidth="1"/>
    <col min="15880" max="15880" width="13.85546875" style="57" customWidth="1"/>
    <col min="15881" max="15881" width="9.140625" style="57"/>
    <col min="15882" max="15882" width="11.85546875" style="57" bestFit="1" customWidth="1"/>
    <col min="15883" max="16131" width="9.140625" style="57"/>
    <col min="16132" max="16132" width="29.28515625" style="57" customWidth="1"/>
    <col min="16133" max="16133" width="38.28515625" style="57" customWidth="1"/>
    <col min="16134" max="16134" width="10.28515625" style="57" customWidth="1"/>
    <col min="16135" max="16135" width="14.28515625" style="57" customWidth="1"/>
    <col min="16136" max="16136" width="13.85546875" style="57" customWidth="1"/>
    <col min="16137" max="16137" width="9.140625" style="57"/>
    <col min="16138" max="16138" width="11.85546875" style="57" bestFit="1" customWidth="1"/>
    <col min="16139" max="16384" width="9.140625" style="57"/>
  </cols>
  <sheetData>
    <row r="1" spans="1:10" ht="49.15" customHeight="1">
      <c r="D1" s="52"/>
      <c r="E1" s="87" t="s">
        <v>258</v>
      </c>
      <c r="F1" s="87"/>
      <c r="G1" s="87"/>
      <c r="H1" s="87"/>
      <c r="I1" s="87"/>
      <c r="J1" s="87"/>
    </row>
    <row r="2" spans="1:10">
      <c r="D2" s="52"/>
      <c r="E2" s="52"/>
      <c r="F2" s="52"/>
      <c r="G2" s="52"/>
      <c r="H2" s="52"/>
      <c r="I2" s="52"/>
      <c r="J2" s="52"/>
    </row>
    <row r="3" spans="1:10" ht="18.75">
      <c r="A3" s="92" t="s">
        <v>237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5.75">
      <c r="D4" s="88" t="s">
        <v>246</v>
      </c>
      <c r="E4" s="88"/>
      <c r="F4" s="88"/>
      <c r="G4" s="88"/>
      <c r="H4" s="88"/>
      <c r="I4" s="88"/>
      <c r="J4" s="88"/>
    </row>
    <row r="5" spans="1:10" ht="15.75">
      <c r="D5" s="88" t="s">
        <v>1</v>
      </c>
      <c r="E5" s="88"/>
      <c r="F5" s="88"/>
      <c r="G5" s="88"/>
      <c r="H5" s="88"/>
      <c r="I5" s="88"/>
      <c r="J5" s="88"/>
    </row>
    <row r="6" spans="1:10" ht="15.75">
      <c r="D6" s="89" t="s">
        <v>236</v>
      </c>
      <c r="E6" s="89"/>
      <c r="F6" s="89"/>
      <c r="G6" s="89"/>
      <c r="H6" s="89"/>
      <c r="I6" s="89"/>
      <c r="J6" s="89"/>
    </row>
    <row r="7" spans="1:10">
      <c r="A7" s="90" t="s">
        <v>248</v>
      </c>
      <c r="B7" s="90" t="s">
        <v>249</v>
      </c>
      <c r="C7" s="90" t="s">
        <v>250</v>
      </c>
      <c r="D7" s="90" t="s">
        <v>251</v>
      </c>
      <c r="E7" s="90" t="s">
        <v>252</v>
      </c>
      <c r="F7" s="93" t="s">
        <v>218</v>
      </c>
      <c r="G7" s="95" t="s">
        <v>238</v>
      </c>
      <c r="H7" s="96"/>
      <c r="I7" s="96"/>
      <c r="J7" s="97"/>
    </row>
    <row r="8" spans="1:10">
      <c r="A8" s="91"/>
      <c r="B8" s="91"/>
      <c r="C8" s="91"/>
      <c r="D8" s="91" t="s">
        <v>0</v>
      </c>
      <c r="E8" s="91"/>
      <c r="F8" s="94"/>
      <c r="G8" s="21" t="s">
        <v>5</v>
      </c>
      <c r="H8" s="21" t="s">
        <v>6</v>
      </c>
      <c r="I8" s="21" t="s">
        <v>7</v>
      </c>
      <c r="J8" s="21" t="s">
        <v>8</v>
      </c>
    </row>
    <row r="9" spans="1:10">
      <c r="A9" s="59" t="s">
        <v>11</v>
      </c>
      <c r="B9" s="59"/>
      <c r="C9" s="59"/>
      <c r="D9" s="64"/>
      <c r="E9" s="62"/>
      <c r="F9" s="66">
        <f>SUM(G9:J9)</f>
        <v>-71710232.86333333</v>
      </c>
      <c r="G9" s="66">
        <f>G10</f>
        <v>4653460.9153333381</v>
      </c>
      <c r="H9" s="66">
        <f t="shared" ref="H9:J9" si="0">H10</f>
        <v>4463344.37583334</v>
      </c>
      <c r="I9" s="66">
        <f t="shared" si="0"/>
        <v>-10689920.150833338</v>
      </c>
      <c r="J9" s="66">
        <f t="shared" si="0"/>
        <v>-70137118.003666669</v>
      </c>
    </row>
    <row r="10" spans="1:10">
      <c r="A10" s="59" t="s">
        <v>253</v>
      </c>
      <c r="B10" s="59" t="s">
        <v>254</v>
      </c>
      <c r="C10" s="59"/>
      <c r="D10" s="64"/>
      <c r="E10" s="62"/>
      <c r="F10" s="66">
        <f>F14-F12</f>
        <v>-71710232.863333344</v>
      </c>
      <c r="G10" s="66">
        <f>G14-G12</f>
        <v>4653460.9153333381</v>
      </c>
      <c r="H10" s="66">
        <f>H14-H12</f>
        <v>4463344.37583334</v>
      </c>
      <c r="I10" s="66">
        <f>I14-I12</f>
        <v>-10689920.150833338</v>
      </c>
      <c r="J10" s="66">
        <f t="shared" ref="J10" si="1">J14-J12</f>
        <v>-70137118.003666669</v>
      </c>
    </row>
    <row r="11" spans="1:10">
      <c r="A11" s="59" t="s">
        <v>253</v>
      </c>
      <c r="B11" s="59" t="s">
        <v>254</v>
      </c>
      <c r="C11" s="59" t="s">
        <v>255</v>
      </c>
      <c r="D11" s="64" t="s">
        <v>259</v>
      </c>
      <c r="E11" s="62"/>
      <c r="F11" s="66">
        <f>F12</f>
        <v>250278906.86333334</v>
      </c>
      <c r="G11" s="66">
        <f t="shared" ref="G11:J11" si="2">G12</f>
        <v>31828610.526666664</v>
      </c>
      <c r="H11" s="66">
        <f t="shared" si="2"/>
        <v>38663785.536666662</v>
      </c>
      <c r="I11" s="66">
        <f t="shared" si="2"/>
        <v>59877050.06333334</v>
      </c>
      <c r="J11" s="66">
        <f t="shared" si="2"/>
        <v>119909460.73666666</v>
      </c>
    </row>
    <row r="12" spans="1:10">
      <c r="A12" s="59" t="s">
        <v>253</v>
      </c>
      <c r="B12" s="59" t="s">
        <v>254</v>
      </c>
      <c r="C12" s="59" t="s">
        <v>255</v>
      </c>
      <c r="D12" s="64" t="s">
        <v>259</v>
      </c>
      <c r="E12" s="64" t="s">
        <v>256</v>
      </c>
      <c r="F12" s="66">
        <f>SUM(G12:J12)</f>
        <v>250278906.86333334</v>
      </c>
      <c r="G12" s="66">
        <f>расходы!H8</f>
        <v>31828610.526666664</v>
      </c>
      <c r="H12" s="66">
        <f>расходы!I8</f>
        <v>38663785.536666662</v>
      </c>
      <c r="I12" s="66">
        <f>расходы!J8</f>
        <v>59877050.06333334</v>
      </c>
      <c r="J12" s="66">
        <f>расходы!K8</f>
        <v>119909460.73666666</v>
      </c>
    </row>
    <row r="13" spans="1:10">
      <c r="A13" s="59" t="s">
        <v>253</v>
      </c>
      <c r="B13" s="59" t="s">
        <v>254</v>
      </c>
      <c r="C13" s="59" t="s">
        <v>255</v>
      </c>
      <c r="D13" s="64" t="s">
        <v>259</v>
      </c>
      <c r="E13" s="65"/>
      <c r="F13" s="66">
        <f t="shared" ref="F13:F14" si="3">SUM(G13:J13)</f>
        <v>178568674</v>
      </c>
      <c r="G13" s="66">
        <f>G14</f>
        <v>36482071.442000002</v>
      </c>
      <c r="H13" s="66">
        <f t="shared" ref="H13:J13" si="4">H14</f>
        <v>43127129.912500001</v>
      </c>
      <c r="I13" s="66">
        <f t="shared" si="4"/>
        <v>49187129.912500001</v>
      </c>
      <c r="J13" s="66">
        <f t="shared" si="4"/>
        <v>49772342.732999995</v>
      </c>
    </row>
    <row r="14" spans="1:10">
      <c r="A14" s="59" t="s">
        <v>253</v>
      </c>
      <c r="B14" s="59" t="s">
        <v>254</v>
      </c>
      <c r="C14" s="59" t="s">
        <v>255</v>
      </c>
      <c r="D14" s="64" t="s">
        <v>259</v>
      </c>
      <c r="E14" s="64" t="s">
        <v>257</v>
      </c>
      <c r="F14" s="66">
        <f t="shared" si="3"/>
        <v>178568674</v>
      </c>
      <c r="G14" s="67">
        <f>доходы!C42</f>
        <v>36482071.442000002</v>
      </c>
      <c r="H14" s="67">
        <f>доходы!D42</f>
        <v>43127129.912500001</v>
      </c>
      <c r="I14" s="67">
        <f>доходы!E42</f>
        <v>49187129.912500001</v>
      </c>
      <c r="J14" s="67">
        <f>доходы!F42</f>
        <v>49772342.732999995</v>
      </c>
    </row>
    <row r="15" spans="1:10">
      <c r="A15" s="58"/>
      <c r="B15" s="58"/>
      <c r="C15" s="58"/>
      <c r="D15" s="60"/>
      <c r="E15" s="61"/>
      <c r="F15" s="69"/>
      <c r="G15" s="68"/>
      <c r="H15" s="68"/>
      <c r="I15" s="68"/>
      <c r="J15" s="68"/>
    </row>
    <row r="16" spans="1:10">
      <c r="D16" s="52"/>
      <c r="E16" s="52"/>
      <c r="F16" s="52"/>
      <c r="G16" s="52"/>
      <c r="H16" s="53"/>
      <c r="I16" s="53"/>
      <c r="J16" s="52"/>
    </row>
  </sheetData>
  <mergeCells count="12">
    <mergeCell ref="E1:J1"/>
    <mergeCell ref="D4:J4"/>
    <mergeCell ref="D5:J5"/>
    <mergeCell ref="D6:J6"/>
    <mergeCell ref="A7:A8"/>
    <mergeCell ref="B7:B8"/>
    <mergeCell ref="C7:C8"/>
    <mergeCell ref="D7:D8"/>
    <mergeCell ref="A3:J3"/>
    <mergeCell ref="E7:E8"/>
    <mergeCell ref="F7:F8"/>
    <mergeCell ref="G7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selection activeCell="A2" sqref="A2:F2"/>
    </sheetView>
  </sheetViews>
  <sheetFormatPr defaultColWidth="16.85546875" defaultRowHeight="15"/>
  <cols>
    <col min="1" max="1" width="43.28515625" style="6" customWidth="1"/>
    <col min="2" max="2" width="22.85546875" style="6" customWidth="1"/>
    <col min="3" max="6" width="16.85546875" style="6"/>
    <col min="7" max="7" width="5.5703125" style="6" customWidth="1"/>
    <col min="8" max="16384" width="16.85546875" style="6"/>
  </cols>
  <sheetData>
    <row r="1" spans="1:8" ht="44.45" customHeight="1">
      <c r="C1" s="87" t="s">
        <v>271</v>
      </c>
      <c r="D1" s="87"/>
      <c r="E1" s="87"/>
      <c r="F1" s="87"/>
      <c r="G1" s="87"/>
    </row>
    <row r="2" spans="1:8" ht="14.25" customHeight="1">
      <c r="A2" s="92" t="s">
        <v>245</v>
      </c>
      <c r="B2" s="92"/>
      <c r="C2" s="92"/>
      <c r="D2" s="92"/>
      <c r="E2" s="92"/>
      <c r="F2" s="92"/>
    </row>
    <row r="3" spans="1:8" ht="14.25" customHeight="1">
      <c r="A3" s="88" t="s">
        <v>239</v>
      </c>
      <c r="B3" s="88"/>
      <c r="C3" s="88"/>
      <c r="D3" s="88"/>
      <c r="E3" s="88"/>
      <c r="F3" s="88"/>
    </row>
    <row r="4" spans="1:8" ht="14.25" customHeight="1">
      <c r="A4" s="88" t="s">
        <v>1</v>
      </c>
      <c r="B4" s="88"/>
      <c r="C4" s="88"/>
      <c r="D4" s="88"/>
      <c r="E4" s="88"/>
      <c r="F4" s="88"/>
    </row>
    <row r="5" spans="1:8" ht="14.25" customHeight="1">
      <c r="A5" s="99" t="s">
        <v>236</v>
      </c>
      <c r="B5" s="99"/>
      <c r="C5" s="99"/>
      <c r="D5" s="99"/>
      <c r="E5" s="99"/>
      <c r="F5" s="99"/>
    </row>
    <row r="6" spans="1:8" ht="14.25" customHeight="1">
      <c r="A6" s="46" t="s">
        <v>217</v>
      </c>
      <c r="B6" s="70" t="s">
        <v>218</v>
      </c>
      <c r="C6" s="98" t="s">
        <v>5</v>
      </c>
      <c r="D6" s="98" t="s">
        <v>6</v>
      </c>
      <c r="E6" s="98" t="s">
        <v>7</v>
      </c>
      <c r="F6" s="98" t="s">
        <v>8</v>
      </c>
    </row>
    <row r="7" spans="1:8" ht="6.6" customHeight="1">
      <c r="A7" s="47" t="s">
        <v>0</v>
      </c>
      <c r="B7" s="71"/>
      <c r="C7" s="98"/>
      <c r="D7" s="98"/>
      <c r="E7" s="98"/>
      <c r="F7" s="98"/>
    </row>
    <row r="8" spans="1:8" ht="14.25" customHeight="1">
      <c r="A8" s="22" t="s">
        <v>219</v>
      </c>
      <c r="B8" s="72">
        <f>C8+D8+E8+F8</f>
        <v>24372000</v>
      </c>
      <c r="C8" s="74">
        <f>SUM(C9)</f>
        <v>4874400</v>
      </c>
      <c r="D8" s="74">
        <f>SUM(D9)</f>
        <v>6093000</v>
      </c>
      <c r="E8" s="74">
        <f>SUM(E9)</f>
        <v>6093000</v>
      </c>
      <c r="F8" s="74">
        <f>SUM(F9)</f>
        <v>7311600</v>
      </c>
      <c r="G8" s="48"/>
      <c r="H8" s="48"/>
    </row>
    <row r="9" spans="1:8" s="1" customFormat="1" ht="14.25" customHeight="1">
      <c r="A9" s="44" t="s">
        <v>220</v>
      </c>
      <c r="B9" s="73">
        <f t="shared" ref="B9:B22" si="0">C9+D9+E9+F9</f>
        <v>24372000</v>
      </c>
      <c r="C9" s="75">
        <v>4874400</v>
      </c>
      <c r="D9" s="75">
        <v>6093000</v>
      </c>
      <c r="E9" s="75">
        <v>6093000</v>
      </c>
      <c r="F9" s="75">
        <v>7311600</v>
      </c>
      <c r="G9" s="48"/>
      <c r="H9" s="48"/>
    </row>
    <row r="10" spans="1:8" s="1" customFormat="1" ht="31.15" customHeight="1">
      <c r="A10" s="22" t="s">
        <v>221</v>
      </c>
      <c r="B10" s="72">
        <f>C10+D10+E10+F10</f>
        <v>5541000</v>
      </c>
      <c r="C10" s="76">
        <f>C11</f>
        <v>1108200</v>
      </c>
      <c r="D10" s="76">
        <f t="shared" ref="D10:F10" si="1">D11</f>
        <v>1385250</v>
      </c>
      <c r="E10" s="76">
        <f t="shared" si="1"/>
        <v>1385250</v>
      </c>
      <c r="F10" s="76">
        <f t="shared" si="1"/>
        <v>1662300</v>
      </c>
      <c r="G10" s="48"/>
      <c r="H10" s="48"/>
    </row>
    <row r="11" spans="1:8" s="1" customFormat="1" ht="45" customHeight="1">
      <c r="A11" s="44" t="s">
        <v>222</v>
      </c>
      <c r="B11" s="72">
        <f>C11+D11+E11+F11</f>
        <v>5541000</v>
      </c>
      <c r="C11" s="75">
        <v>1108200</v>
      </c>
      <c r="D11" s="75">
        <v>1385250</v>
      </c>
      <c r="E11" s="75">
        <v>1385250</v>
      </c>
      <c r="F11" s="75">
        <v>1662300</v>
      </c>
      <c r="G11" s="48"/>
      <c r="H11" s="48"/>
    </row>
    <row r="12" spans="1:8" s="1" customFormat="1" ht="14.25" customHeight="1">
      <c r="A12" s="44" t="s">
        <v>223</v>
      </c>
      <c r="B12" s="74">
        <f>SUM(B13)</f>
        <v>161152</v>
      </c>
      <c r="C12" s="74">
        <f>SUM(C13)</f>
        <v>32200</v>
      </c>
      <c r="D12" s="74">
        <f>SUM(D13)</f>
        <v>40250</v>
      </c>
      <c r="E12" s="74">
        <f>SUM(E13)</f>
        <v>40250</v>
      </c>
      <c r="F12" s="74">
        <f>SUM(F13)</f>
        <v>48452</v>
      </c>
      <c r="G12" s="48"/>
      <c r="H12" s="48"/>
    </row>
    <row r="13" spans="1:8" s="1" customFormat="1" ht="14.25" customHeight="1">
      <c r="A13" s="44" t="s">
        <v>223</v>
      </c>
      <c r="B13" s="63">
        <f t="shared" si="0"/>
        <v>161152</v>
      </c>
      <c r="C13" s="78">
        <v>32200</v>
      </c>
      <c r="D13" s="78">
        <v>40250</v>
      </c>
      <c r="E13" s="78">
        <v>40250</v>
      </c>
      <c r="F13" s="78">
        <v>48452</v>
      </c>
      <c r="G13" s="48"/>
      <c r="H13" s="48"/>
    </row>
    <row r="14" spans="1:8" s="1" customFormat="1" ht="14.25" customHeight="1">
      <c r="A14" s="22" t="s">
        <v>224</v>
      </c>
      <c r="B14" s="74">
        <f>SUM(B15:B16)</f>
        <v>102827169.41</v>
      </c>
      <c r="C14" s="74">
        <f>SUM(C15:C16)</f>
        <v>20565433.881999999</v>
      </c>
      <c r="D14" s="74">
        <f>SUM(D15:D16)</f>
        <v>25706792.352499999</v>
      </c>
      <c r="E14" s="74">
        <f>SUM(E15:E16)</f>
        <v>25706792.352499999</v>
      </c>
      <c r="F14" s="74">
        <f>SUM(F15:F16)</f>
        <v>30848150.822999999</v>
      </c>
      <c r="G14" s="48"/>
      <c r="H14" s="48"/>
    </row>
    <row r="15" spans="1:8" s="1" customFormat="1" ht="15.75">
      <c r="A15" s="44" t="s">
        <v>225</v>
      </c>
      <c r="B15" s="63">
        <f t="shared" si="0"/>
        <v>14158658.449999999</v>
      </c>
      <c r="C15" s="78">
        <v>2831731.69</v>
      </c>
      <c r="D15" s="78">
        <v>3539664.6124999998</v>
      </c>
      <c r="E15" s="78">
        <v>3539664.6124999998</v>
      </c>
      <c r="F15" s="78">
        <v>4247597.5349999992</v>
      </c>
      <c r="G15" s="48"/>
      <c r="H15" s="48"/>
    </row>
    <row r="16" spans="1:8" s="1" customFormat="1" ht="14.25" customHeight="1">
      <c r="A16" s="44" t="s">
        <v>226</v>
      </c>
      <c r="B16" s="63">
        <f t="shared" si="0"/>
        <v>88668510.959999993</v>
      </c>
      <c r="C16" s="63">
        <v>17733702.191999998</v>
      </c>
      <c r="D16" s="63">
        <v>22167127.739999998</v>
      </c>
      <c r="E16" s="63">
        <v>22167127.739999998</v>
      </c>
      <c r="F16" s="63">
        <v>26600553.287999999</v>
      </c>
      <c r="G16" s="48"/>
      <c r="H16" s="48"/>
    </row>
    <row r="17" spans="1:8" s="1" customFormat="1" ht="14.25" customHeight="1">
      <c r="A17" s="51" t="s">
        <v>227</v>
      </c>
      <c r="B17" s="74">
        <f>B8+B12+B14+B11</f>
        <v>132901321.41</v>
      </c>
      <c r="C17" s="74">
        <f>C8+C12+C14+C11</f>
        <v>26580233.881999999</v>
      </c>
      <c r="D17" s="74">
        <f>D9+D12+D14+D11</f>
        <v>33225292.352499999</v>
      </c>
      <c r="E17" s="74">
        <f>E9+E12+E14+E11</f>
        <v>33225292.352499999</v>
      </c>
      <c r="F17" s="74">
        <f>F9+F12+F14+F11</f>
        <v>39870502.822999999</v>
      </c>
      <c r="G17" s="49"/>
      <c r="H17" s="48"/>
    </row>
    <row r="18" spans="1:8" s="1" customFormat="1" ht="72" hidden="1" customHeight="1">
      <c r="A18" s="44" t="s">
        <v>228</v>
      </c>
      <c r="B18" s="72"/>
      <c r="C18" s="63"/>
      <c r="D18" s="63"/>
      <c r="E18" s="63"/>
      <c r="F18" s="63"/>
      <c r="G18" s="48"/>
      <c r="H18" s="48"/>
    </row>
    <row r="19" spans="1:8" s="1" customFormat="1" ht="47.25" customHeight="1">
      <c r="A19" s="22" t="s">
        <v>229</v>
      </c>
      <c r="B19" s="74">
        <f>SUM(B20:B23)</f>
        <v>6342552.5900000008</v>
      </c>
      <c r="C19" s="74">
        <f>SUM(C20:C23)</f>
        <v>1585637.56</v>
      </c>
      <c r="D19" s="74">
        <f t="shared" ref="D19:F19" si="2">SUM(D20:D23)</f>
        <v>1585637.56</v>
      </c>
      <c r="E19" s="74">
        <f t="shared" si="2"/>
        <v>1585637.56</v>
      </c>
      <c r="F19" s="74">
        <f t="shared" si="2"/>
        <v>1585639.9100000001</v>
      </c>
      <c r="G19" s="48"/>
      <c r="H19" s="48"/>
    </row>
    <row r="20" spans="1:8" s="1" customFormat="1" ht="88.15" customHeight="1">
      <c r="A20" s="44" t="s">
        <v>240</v>
      </c>
      <c r="B20" s="63">
        <f t="shared" si="0"/>
        <v>449157.36</v>
      </c>
      <c r="C20" s="63">
        <v>112289.34</v>
      </c>
      <c r="D20" s="63">
        <v>112289.34</v>
      </c>
      <c r="E20" s="63">
        <v>112289.34</v>
      </c>
      <c r="F20" s="63">
        <v>112289.34</v>
      </c>
      <c r="G20" s="48"/>
      <c r="H20" s="48"/>
    </row>
    <row r="21" spans="1:8" s="1" customFormat="1" ht="74.45" customHeight="1">
      <c r="A21" s="44" t="s">
        <v>230</v>
      </c>
      <c r="B21" s="63">
        <f t="shared" si="0"/>
        <v>4845420.8900000006</v>
      </c>
      <c r="C21" s="63">
        <v>1211355.22</v>
      </c>
      <c r="D21" s="63">
        <v>1211355.22</v>
      </c>
      <c r="E21" s="63">
        <v>1211355.22</v>
      </c>
      <c r="F21" s="63">
        <v>1211355.23</v>
      </c>
      <c r="G21" s="48"/>
      <c r="H21" s="48"/>
    </row>
    <row r="22" spans="1:8" s="1" customFormat="1" ht="45.75" customHeight="1">
      <c r="A22" s="44" t="s">
        <v>241</v>
      </c>
      <c r="B22" s="63">
        <f t="shared" si="0"/>
        <v>700</v>
      </c>
      <c r="C22" s="63">
        <v>175</v>
      </c>
      <c r="D22" s="63">
        <v>175</v>
      </c>
      <c r="E22" s="63">
        <v>175</v>
      </c>
      <c r="F22" s="63">
        <v>175</v>
      </c>
      <c r="G22" s="48"/>
      <c r="H22" s="48"/>
    </row>
    <row r="23" spans="1:8" s="1" customFormat="1" ht="45.75" customHeight="1">
      <c r="A23" s="44" t="s">
        <v>242</v>
      </c>
      <c r="B23" s="63">
        <f>C23+D23+E23+F23</f>
        <v>1047274.34</v>
      </c>
      <c r="C23" s="63">
        <v>261818</v>
      </c>
      <c r="D23" s="63">
        <v>261818</v>
      </c>
      <c r="E23" s="63">
        <v>261818</v>
      </c>
      <c r="F23" s="63">
        <v>261820.34</v>
      </c>
      <c r="G23" s="48"/>
      <c r="H23" s="48"/>
    </row>
    <row r="24" spans="1:8" s="1" customFormat="1">
      <c r="A24" s="22" t="s">
        <v>231</v>
      </c>
      <c r="B24" s="74">
        <f>B25</f>
        <v>827100</v>
      </c>
      <c r="C24" s="74">
        <f>C25</f>
        <v>206775</v>
      </c>
      <c r="D24" s="74">
        <f>D25</f>
        <v>206775</v>
      </c>
      <c r="E24" s="74">
        <f>E25</f>
        <v>206775</v>
      </c>
      <c r="F24" s="74">
        <f>F25</f>
        <v>206775</v>
      </c>
      <c r="G24" s="48"/>
      <c r="H24" s="48"/>
    </row>
    <row r="25" spans="1:8" s="1" customFormat="1">
      <c r="A25" s="44" t="s">
        <v>231</v>
      </c>
      <c r="B25" s="63">
        <f>C25+D25+E25+F25</f>
        <v>827100</v>
      </c>
      <c r="C25" s="63">
        <v>206775</v>
      </c>
      <c r="D25" s="63">
        <v>206775</v>
      </c>
      <c r="E25" s="63">
        <v>206775</v>
      </c>
      <c r="F25" s="63">
        <v>206775</v>
      </c>
      <c r="G25" s="48"/>
      <c r="H25" s="48"/>
    </row>
    <row r="26" spans="1:8" s="1" customFormat="1" hidden="1">
      <c r="A26" s="44" t="s">
        <v>232</v>
      </c>
      <c r="B26" s="72"/>
      <c r="C26" s="63">
        <v>0</v>
      </c>
      <c r="D26" s="63">
        <v>0</v>
      </c>
      <c r="E26" s="63">
        <v>0</v>
      </c>
      <c r="F26" s="63">
        <v>0</v>
      </c>
      <c r="G26" s="48"/>
      <c r="H26" s="48"/>
    </row>
    <row r="27" spans="1:8" ht="14.25" customHeight="1">
      <c r="A27" s="51" t="s">
        <v>233</v>
      </c>
      <c r="B27" s="77">
        <f>B19+B24</f>
        <v>7169652.5900000008</v>
      </c>
      <c r="C27" s="77">
        <f>C19+C24</f>
        <v>1792412.56</v>
      </c>
      <c r="D27" s="77">
        <f t="shared" ref="D27:F27" si="3">D19+D24</f>
        <v>1792412.56</v>
      </c>
      <c r="E27" s="77">
        <f t="shared" si="3"/>
        <v>1792412.56</v>
      </c>
      <c r="F27" s="77">
        <f t="shared" si="3"/>
        <v>1792414.9100000001</v>
      </c>
      <c r="G27" s="48"/>
      <c r="H27" s="48"/>
    </row>
    <row r="28" spans="1:8" ht="14.25" customHeight="1">
      <c r="A28" s="51" t="s">
        <v>234</v>
      </c>
      <c r="B28" s="74">
        <f>B17+B27</f>
        <v>140070974</v>
      </c>
      <c r="C28" s="74">
        <f>C17+C27</f>
        <v>28372646.441999998</v>
      </c>
      <c r="D28" s="74">
        <f>D17+D27</f>
        <v>35017704.912500001</v>
      </c>
      <c r="E28" s="74">
        <f>E17+E27</f>
        <v>35017704.912500001</v>
      </c>
      <c r="F28" s="74">
        <f>F17+F27</f>
        <v>41662917.732999995</v>
      </c>
      <c r="G28" s="48"/>
      <c r="H28" s="48"/>
    </row>
    <row r="29" spans="1:8" ht="14.25" customHeight="1">
      <c r="A29" s="22" t="s">
        <v>243</v>
      </c>
      <c r="B29" s="72">
        <f>B30+B32+B35+B38</f>
        <v>38497700</v>
      </c>
      <c r="C29" s="72">
        <f t="shared" ref="C29:F29" si="4">C30+C32+C35+C38</f>
        <v>8109425</v>
      </c>
      <c r="D29" s="72">
        <f t="shared" si="4"/>
        <v>8109425</v>
      </c>
      <c r="E29" s="72">
        <f t="shared" si="4"/>
        <v>14169425</v>
      </c>
      <c r="F29" s="72">
        <f t="shared" si="4"/>
        <v>8109425</v>
      </c>
      <c r="G29" s="48"/>
      <c r="H29" s="48"/>
    </row>
    <row r="30" spans="1:8" ht="14.25" customHeight="1">
      <c r="A30" s="22" t="s">
        <v>268</v>
      </c>
      <c r="B30" s="72">
        <f>B31</f>
        <v>14857100</v>
      </c>
      <c r="C30" s="72">
        <f t="shared" ref="C30:F30" si="5">C31</f>
        <v>3714275</v>
      </c>
      <c r="D30" s="72">
        <f t="shared" si="5"/>
        <v>3714275</v>
      </c>
      <c r="E30" s="72">
        <f t="shared" si="5"/>
        <v>3714275</v>
      </c>
      <c r="F30" s="72">
        <f t="shared" si="5"/>
        <v>3714275</v>
      </c>
      <c r="G30" s="48"/>
      <c r="H30" s="48"/>
    </row>
    <row r="31" spans="1:8" ht="14.25" customHeight="1">
      <c r="A31" s="44" t="s">
        <v>267</v>
      </c>
      <c r="B31" s="73">
        <f>C31+D31+E31+F31</f>
        <v>14857100</v>
      </c>
      <c r="C31" s="63">
        <v>3714275</v>
      </c>
      <c r="D31" s="63">
        <v>3714275</v>
      </c>
      <c r="E31" s="63">
        <v>3714275</v>
      </c>
      <c r="F31" s="63">
        <v>3714275</v>
      </c>
      <c r="G31" s="48"/>
      <c r="H31" s="48"/>
    </row>
    <row r="32" spans="1:8" ht="14.25" customHeight="1">
      <c r="A32" s="22" t="s">
        <v>266</v>
      </c>
      <c r="B32" s="72">
        <f>C32+D32+E32+F32</f>
        <v>8560000</v>
      </c>
      <c r="C32" s="74">
        <f>C33+C34</f>
        <v>625000</v>
      </c>
      <c r="D32" s="74">
        <f>D33+D34</f>
        <v>625000</v>
      </c>
      <c r="E32" s="74">
        <f t="shared" ref="E32:F32" si="6">E33+E34</f>
        <v>6685000</v>
      </c>
      <c r="F32" s="74">
        <f t="shared" si="6"/>
        <v>625000</v>
      </c>
      <c r="G32" s="48"/>
      <c r="H32" s="48"/>
    </row>
    <row r="33" spans="1:8" ht="14.25" customHeight="1">
      <c r="A33" s="44" t="s">
        <v>265</v>
      </c>
      <c r="B33" s="73">
        <f t="shared" ref="B33:B34" si="7">C33+D33+E33+F33</f>
        <v>1016000</v>
      </c>
      <c r="C33" s="63"/>
      <c r="D33" s="63"/>
      <c r="E33" s="63">
        <v>1016000</v>
      </c>
      <c r="F33" s="74"/>
      <c r="G33" s="48"/>
      <c r="H33" s="48"/>
    </row>
    <row r="34" spans="1:8" ht="14.25" customHeight="1">
      <c r="A34" s="44" t="s">
        <v>264</v>
      </c>
      <c r="B34" s="73">
        <f t="shared" si="7"/>
        <v>7544000</v>
      </c>
      <c r="C34" s="63">
        <v>625000</v>
      </c>
      <c r="D34" s="63">
        <v>625000</v>
      </c>
      <c r="E34" s="63">
        <v>5669000</v>
      </c>
      <c r="F34" s="74">
        <v>625000</v>
      </c>
      <c r="G34" s="48"/>
      <c r="H34" s="48"/>
    </row>
    <row r="35" spans="1:8" ht="14.25" customHeight="1">
      <c r="A35" s="22" t="s">
        <v>260</v>
      </c>
      <c r="B35" s="72">
        <f>B36+B37</f>
        <v>880600</v>
      </c>
      <c r="C35" s="72">
        <f t="shared" ref="C35:F35" si="8">C36+C37</f>
        <v>220150</v>
      </c>
      <c r="D35" s="72">
        <f t="shared" si="8"/>
        <v>220150</v>
      </c>
      <c r="E35" s="72">
        <f t="shared" si="8"/>
        <v>220150</v>
      </c>
      <c r="F35" s="72">
        <f t="shared" si="8"/>
        <v>220150</v>
      </c>
      <c r="G35" s="48"/>
      <c r="H35" s="48"/>
    </row>
    <row r="36" spans="1:8" ht="14.25" customHeight="1">
      <c r="A36" s="44" t="s">
        <v>263</v>
      </c>
      <c r="B36" s="73">
        <f>C36+D36+E36+F36</f>
        <v>877600</v>
      </c>
      <c r="C36" s="63">
        <v>219400</v>
      </c>
      <c r="D36" s="63">
        <v>219400</v>
      </c>
      <c r="E36" s="63">
        <v>219400</v>
      </c>
      <c r="F36" s="63">
        <v>219400</v>
      </c>
      <c r="G36" s="48"/>
      <c r="H36" s="48"/>
    </row>
    <row r="37" spans="1:8" ht="14.25" customHeight="1">
      <c r="A37" s="44" t="s">
        <v>262</v>
      </c>
      <c r="B37" s="73">
        <f>C37+D37+E37+F37</f>
        <v>3000</v>
      </c>
      <c r="C37" s="63">
        <v>750</v>
      </c>
      <c r="D37" s="63">
        <v>750</v>
      </c>
      <c r="E37" s="63">
        <v>750</v>
      </c>
      <c r="F37" s="63">
        <v>750</v>
      </c>
      <c r="G37" s="48"/>
      <c r="H37" s="48"/>
    </row>
    <row r="38" spans="1:8" ht="14.25" customHeight="1">
      <c r="A38" s="22" t="s">
        <v>261</v>
      </c>
      <c r="B38" s="72">
        <f>B39</f>
        <v>14200000</v>
      </c>
      <c r="C38" s="74">
        <f>C39</f>
        <v>3550000</v>
      </c>
      <c r="D38" s="74">
        <f t="shared" ref="D38:F38" si="9">D39</f>
        <v>3550000</v>
      </c>
      <c r="E38" s="74">
        <f t="shared" si="9"/>
        <v>3550000</v>
      </c>
      <c r="F38" s="74">
        <f t="shared" si="9"/>
        <v>3550000</v>
      </c>
      <c r="G38" s="48"/>
      <c r="H38" s="48"/>
    </row>
    <row r="39" spans="1:8" ht="14.25" customHeight="1">
      <c r="A39" s="44" t="s">
        <v>269</v>
      </c>
      <c r="B39" s="73">
        <f>C39+D39+E39+F39</f>
        <v>14200000</v>
      </c>
      <c r="C39" s="63">
        <v>3550000</v>
      </c>
      <c r="D39" s="63">
        <v>3550000</v>
      </c>
      <c r="E39" s="63">
        <v>3550000</v>
      </c>
      <c r="F39" s="63">
        <v>3550000</v>
      </c>
      <c r="G39" s="48"/>
      <c r="H39" s="48"/>
    </row>
    <row r="40" spans="1:8" s="2" customFormat="1" ht="16.899999999999999" customHeight="1">
      <c r="A40" s="22" t="s">
        <v>244</v>
      </c>
      <c r="B40" s="72">
        <f>C40+D40+E40+F40</f>
        <v>0</v>
      </c>
      <c r="C40" s="74">
        <v>0</v>
      </c>
      <c r="D40" s="74">
        <v>0</v>
      </c>
      <c r="E40" s="74">
        <v>0</v>
      </c>
      <c r="F40" s="74">
        <v>0</v>
      </c>
      <c r="G40" s="48"/>
      <c r="H40" s="48"/>
    </row>
    <row r="41" spans="1:8" s="2" customFormat="1" ht="14.25" customHeight="1">
      <c r="A41" s="50"/>
      <c r="B41" s="72"/>
      <c r="C41" s="74"/>
      <c r="D41" s="74"/>
      <c r="E41" s="74"/>
      <c r="F41" s="74"/>
      <c r="G41" s="48"/>
      <c r="H41" s="48"/>
    </row>
    <row r="42" spans="1:8" ht="14.25" customHeight="1">
      <c r="A42" s="51" t="s">
        <v>235</v>
      </c>
      <c r="B42" s="74">
        <f>B28+B29</f>
        <v>178568674</v>
      </c>
      <c r="C42" s="74">
        <f>C28+C29</f>
        <v>36482071.442000002</v>
      </c>
      <c r="D42" s="74">
        <f>D28+D29</f>
        <v>43127129.912500001</v>
      </c>
      <c r="E42" s="74">
        <f>E28+E29</f>
        <v>49187129.912500001</v>
      </c>
      <c r="F42" s="74">
        <f>F28+F29</f>
        <v>49772342.732999995</v>
      </c>
      <c r="G42" s="48"/>
      <c r="H42" s="48"/>
    </row>
    <row r="43" spans="1:8" ht="14.45" customHeight="1">
      <c r="A43" s="52"/>
      <c r="B43" s="52"/>
      <c r="C43" s="54"/>
      <c r="D43" s="52"/>
      <c r="E43" s="52"/>
      <c r="F43" s="52"/>
    </row>
    <row r="44" spans="1:8">
      <c r="A44" s="52"/>
      <c r="B44" s="52"/>
      <c r="C44" s="52"/>
      <c r="D44" s="52"/>
      <c r="E44" s="52"/>
      <c r="F44" s="52"/>
    </row>
  </sheetData>
  <mergeCells count="9">
    <mergeCell ref="C1:G1"/>
    <mergeCell ref="C6:C7"/>
    <mergeCell ref="A2:F2"/>
    <mergeCell ref="A3:F3"/>
    <mergeCell ref="A4:F4"/>
    <mergeCell ref="A5:F5"/>
    <mergeCell ref="E6:E7"/>
    <mergeCell ref="F6:F7"/>
    <mergeCell ref="D6:D7"/>
  </mergeCells>
  <pageMargins left="0.70866141732283472" right="0.2" top="0.31" bottom="0.3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6"/>
  <sheetViews>
    <sheetView tabSelected="1" topLeftCell="A412" workbookViewId="0">
      <selection activeCell="E400" sqref="E400"/>
    </sheetView>
  </sheetViews>
  <sheetFormatPr defaultColWidth="8.85546875" defaultRowHeight="12.75"/>
  <cols>
    <col min="1" max="1" width="4.7109375" style="14" customWidth="1"/>
    <col min="2" max="2" width="5.85546875" style="14" customWidth="1"/>
    <col min="3" max="4" width="12.42578125" style="14" customWidth="1"/>
    <col min="5" max="5" width="8.85546875" style="14" customWidth="1"/>
    <col min="6" max="6" width="5.28515625" style="17" customWidth="1"/>
    <col min="7" max="7" width="15.140625" style="13" customWidth="1"/>
    <col min="8" max="8" width="14.5703125" style="13" customWidth="1"/>
    <col min="9" max="9" width="16.140625" style="13" customWidth="1"/>
    <col min="10" max="10" width="15.140625" style="13" customWidth="1"/>
    <col min="11" max="11" width="15.28515625" style="13" customWidth="1"/>
    <col min="12" max="219" width="8.85546875" style="24"/>
    <col min="220" max="220" width="3.28515625" style="24" customWidth="1"/>
    <col min="221" max="221" width="5.85546875" style="24" customWidth="1"/>
    <col min="222" max="222" width="13.85546875" style="24" customWidth="1"/>
    <col min="223" max="223" width="0" style="24" hidden="1" customWidth="1"/>
    <col min="224" max="224" width="4.85546875" style="24" customWidth="1"/>
    <col min="225" max="225" width="6.85546875" style="24" customWidth="1"/>
    <col min="226" max="226" width="7.140625" style="24" customWidth="1"/>
    <col min="227" max="227" width="5.28515625" style="24" customWidth="1"/>
    <col min="228" max="228" width="5.5703125" style="24" customWidth="1"/>
    <col min="229" max="229" width="3.85546875" style="24" customWidth="1"/>
    <col min="230" max="230" width="3.42578125" style="24" customWidth="1"/>
    <col min="231" max="231" width="2.7109375" style="24" customWidth="1"/>
    <col min="232" max="232" width="2.85546875" style="24" customWidth="1"/>
    <col min="233" max="233" width="24.28515625" style="24" customWidth="1"/>
    <col min="234" max="234" width="8.28515625" style="24" customWidth="1"/>
    <col min="235" max="235" width="14.42578125" style="24" customWidth="1"/>
    <col min="236" max="236" width="14.5703125" style="24" customWidth="1"/>
    <col min="237" max="237" width="16.140625" style="24" customWidth="1"/>
    <col min="238" max="238" width="15.140625" style="24" customWidth="1"/>
    <col min="239" max="239" width="15.28515625" style="24" customWidth="1"/>
    <col min="240" max="242" width="15.140625" style="24" customWidth="1"/>
    <col min="243" max="243" width="21" style="24" customWidth="1"/>
    <col min="244" max="244" width="8.5703125" style="24" customWidth="1"/>
    <col min="245" max="245" width="5.140625" style="24" customWidth="1"/>
    <col min="246" max="249" width="12.7109375" style="24" customWidth="1"/>
    <col min="250" max="250" width="8.28515625" style="24" customWidth="1"/>
    <col min="251" max="251" width="3" style="24" customWidth="1"/>
    <col min="252" max="252" width="3.140625" style="24" customWidth="1"/>
    <col min="253" max="253" width="10.5703125" style="24" customWidth="1"/>
    <col min="254" max="254" width="10" style="24" customWidth="1"/>
    <col min="255" max="255" width="10.85546875" style="24" customWidth="1"/>
    <col min="256" max="256" width="9.7109375" style="24" customWidth="1"/>
    <col min="257" max="257" width="13.85546875" style="24" customWidth="1"/>
    <col min="258" max="258" width="16" style="24" customWidth="1"/>
    <col min="259" max="259" width="8.85546875" style="24"/>
    <col min="260" max="260" width="12.5703125" style="24" bestFit="1" customWidth="1"/>
    <col min="261" max="262" width="8.85546875" style="24"/>
    <col min="263" max="263" width="71.5703125" style="24" customWidth="1"/>
    <col min="264" max="475" width="8.85546875" style="24"/>
    <col min="476" max="476" width="3.28515625" style="24" customWidth="1"/>
    <col min="477" max="477" width="5.85546875" style="24" customWidth="1"/>
    <col min="478" max="478" width="13.85546875" style="24" customWidth="1"/>
    <col min="479" max="479" width="0" style="24" hidden="1" customWidth="1"/>
    <col min="480" max="480" width="4.85546875" style="24" customWidth="1"/>
    <col min="481" max="481" width="6.85546875" style="24" customWidth="1"/>
    <col min="482" max="482" width="7.140625" style="24" customWidth="1"/>
    <col min="483" max="483" width="5.28515625" style="24" customWidth="1"/>
    <col min="484" max="484" width="5.5703125" style="24" customWidth="1"/>
    <col min="485" max="485" width="3.85546875" style="24" customWidth="1"/>
    <col min="486" max="486" width="3.42578125" style="24" customWidth="1"/>
    <col min="487" max="487" width="2.7109375" style="24" customWidth="1"/>
    <col min="488" max="488" width="2.85546875" style="24" customWidth="1"/>
    <col min="489" max="489" width="24.28515625" style="24" customWidth="1"/>
    <col min="490" max="490" width="8.28515625" style="24" customWidth="1"/>
    <col min="491" max="491" width="14.42578125" style="24" customWidth="1"/>
    <col min="492" max="492" width="14.5703125" style="24" customWidth="1"/>
    <col min="493" max="493" width="16.140625" style="24" customWidth="1"/>
    <col min="494" max="494" width="15.140625" style="24" customWidth="1"/>
    <col min="495" max="495" width="15.28515625" style="24" customWidth="1"/>
    <col min="496" max="498" width="15.140625" style="24" customWidth="1"/>
    <col min="499" max="499" width="21" style="24" customWidth="1"/>
    <col min="500" max="500" width="8.5703125" style="24" customWidth="1"/>
    <col min="501" max="501" width="5.140625" style="24" customWidth="1"/>
    <col min="502" max="505" width="12.7109375" style="24" customWidth="1"/>
    <col min="506" max="506" width="8.28515625" style="24" customWidth="1"/>
    <col min="507" max="507" width="3" style="24" customWidth="1"/>
    <col min="508" max="508" width="3.140625" style="24" customWidth="1"/>
    <col min="509" max="509" width="10.5703125" style="24" customWidth="1"/>
    <col min="510" max="510" width="10" style="24" customWidth="1"/>
    <col min="511" max="511" width="10.85546875" style="24" customWidth="1"/>
    <col min="512" max="512" width="9.7109375" style="24" customWidth="1"/>
    <col min="513" max="513" width="13.85546875" style="24" customWidth="1"/>
    <col min="514" max="514" width="16" style="24" customWidth="1"/>
    <col min="515" max="515" width="8.85546875" style="24"/>
    <col min="516" max="516" width="12.5703125" style="24" bestFit="1" customWidth="1"/>
    <col min="517" max="518" width="8.85546875" style="24"/>
    <col min="519" max="519" width="71.5703125" style="24" customWidth="1"/>
    <col min="520" max="731" width="8.85546875" style="24"/>
    <col min="732" max="732" width="3.28515625" style="24" customWidth="1"/>
    <col min="733" max="733" width="5.85546875" style="24" customWidth="1"/>
    <col min="734" max="734" width="13.85546875" style="24" customWidth="1"/>
    <col min="735" max="735" width="0" style="24" hidden="1" customWidth="1"/>
    <col min="736" max="736" width="4.85546875" style="24" customWidth="1"/>
    <col min="737" max="737" width="6.85546875" style="24" customWidth="1"/>
    <col min="738" max="738" width="7.140625" style="24" customWidth="1"/>
    <col min="739" max="739" width="5.28515625" style="24" customWidth="1"/>
    <col min="740" max="740" width="5.5703125" style="24" customWidth="1"/>
    <col min="741" max="741" width="3.85546875" style="24" customWidth="1"/>
    <col min="742" max="742" width="3.42578125" style="24" customWidth="1"/>
    <col min="743" max="743" width="2.7109375" style="24" customWidth="1"/>
    <col min="744" max="744" width="2.85546875" style="24" customWidth="1"/>
    <col min="745" max="745" width="24.28515625" style="24" customWidth="1"/>
    <col min="746" max="746" width="8.28515625" style="24" customWidth="1"/>
    <col min="747" max="747" width="14.42578125" style="24" customWidth="1"/>
    <col min="748" max="748" width="14.5703125" style="24" customWidth="1"/>
    <col min="749" max="749" width="16.140625" style="24" customWidth="1"/>
    <col min="750" max="750" width="15.140625" style="24" customWidth="1"/>
    <col min="751" max="751" width="15.28515625" style="24" customWidth="1"/>
    <col min="752" max="754" width="15.140625" style="24" customWidth="1"/>
    <col min="755" max="755" width="21" style="24" customWidth="1"/>
    <col min="756" max="756" width="8.5703125" style="24" customWidth="1"/>
    <col min="757" max="757" width="5.140625" style="24" customWidth="1"/>
    <col min="758" max="761" width="12.7109375" style="24" customWidth="1"/>
    <col min="762" max="762" width="8.28515625" style="24" customWidth="1"/>
    <col min="763" max="763" width="3" style="24" customWidth="1"/>
    <col min="764" max="764" width="3.140625" style="24" customWidth="1"/>
    <col min="765" max="765" width="10.5703125" style="24" customWidth="1"/>
    <col min="766" max="766" width="10" style="24" customWidth="1"/>
    <col min="767" max="767" width="10.85546875" style="24" customWidth="1"/>
    <col min="768" max="768" width="9.7109375" style="24" customWidth="1"/>
    <col min="769" max="769" width="13.85546875" style="24" customWidth="1"/>
    <col min="770" max="770" width="16" style="24" customWidth="1"/>
    <col min="771" max="771" width="8.85546875" style="24"/>
    <col min="772" max="772" width="12.5703125" style="24" bestFit="1" customWidth="1"/>
    <col min="773" max="774" width="8.85546875" style="24"/>
    <col min="775" max="775" width="71.5703125" style="24" customWidth="1"/>
    <col min="776" max="987" width="8.85546875" style="24"/>
    <col min="988" max="988" width="3.28515625" style="24" customWidth="1"/>
    <col min="989" max="989" width="5.85546875" style="24" customWidth="1"/>
    <col min="990" max="990" width="13.85546875" style="24" customWidth="1"/>
    <col min="991" max="991" width="0" style="24" hidden="1" customWidth="1"/>
    <col min="992" max="992" width="4.85546875" style="24" customWidth="1"/>
    <col min="993" max="993" width="6.85546875" style="24" customWidth="1"/>
    <col min="994" max="994" width="7.140625" style="24" customWidth="1"/>
    <col min="995" max="995" width="5.28515625" style="24" customWidth="1"/>
    <col min="996" max="996" width="5.5703125" style="24" customWidth="1"/>
    <col min="997" max="997" width="3.85546875" style="24" customWidth="1"/>
    <col min="998" max="998" width="3.42578125" style="24" customWidth="1"/>
    <col min="999" max="999" width="2.7109375" style="24" customWidth="1"/>
    <col min="1000" max="1000" width="2.85546875" style="24" customWidth="1"/>
    <col min="1001" max="1001" width="24.28515625" style="24" customWidth="1"/>
    <col min="1002" max="1002" width="8.28515625" style="24" customWidth="1"/>
    <col min="1003" max="1003" width="14.42578125" style="24" customWidth="1"/>
    <col min="1004" max="1004" width="14.5703125" style="24" customWidth="1"/>
    <col min="1005" max="1005" width="16.140625" style="24" customWidth="1"/>
    <col min="1006" max="1006" width="15.140625" style="24" customWidth="1"/>
    <col min="1007" max="1007" width="15.28515625" style="24" customWidth="1"/>
    <col min="1008" max="1010" width="15.140625" style="24" customWidth="1"/>
    <col min="1011" max="1011" width="21" style="24" customWidth="1"/>
    <col min="1012" max="1012" width="8.5703125" style="24" customWidth="1"/>
    <col min="1013" max="1013" width="5.140625" style="24" customWidth="1"/>
    <col min="1014" max="1017" width="12.7109375" style="24" customWidth="1"/>
    <col min="1018" max="1018" width="8.28515625" style="24" customWidth="1"/>
    <col min="1019" max="1019" width="3" style="24" customWidth="1"/>
    <col min="1020" max="1020" width="3.140625" style="24" customWidth="1"/>
    <col min="1021" max="1021" width="10.5703125" style="24" customWidth="1"/>
    <col min="1022" max="1022" width="10" style="24" customWidth="1"/>
    <col min="1023" max="1023" width="10.85546875" style="24" customWidth="1"/>
    <col min="1024" max="1024" width="9.7109375" style="24" customWidth="1"/>
    <col min="1025" max="1025" width="13.85546875" style="24" customWidth="1"/>
    <col min="1026" max="1026" width="16" style="24" customWidth="1"/>
    <col min="1027" max="1027" width="8.85546875" style="24"/>
    <col min="1028" max="1028" width="12.5703125" style="24" bestFit="1" customWidth="1"/>
    <col min="1029" max="1030" width="8.85546875" style="24"/>
    <col min="1031" max="1031" width="71.5703125" style="24" customWidth="1"/>
    <col min="1032" max="1243" width="8.85546875" style="24"/>
    <col min="1244" max="1244" width="3.28515625" style="24" customWidth="1"/>
    <col min="1245" max="1245" width="5.85546875" style="24" customWidth="1"/>
    <col min="1246" max="1246" width="13.85546875" style="24" customWidth="1"/>
    <col min="1247" max="1247" width="0" style="24" hidden="1" customWidth="1"/>
    <col min="1248" max="1248" width="4.85546875" style="24" customWidth="1"/>
    <col min="1249" max="1249" width="6.85546875" style="24" customWidth="1"/>
    <col min="1250" max="1250" width="7.140625" style="24" customWidth="1"/>
    <col min="1251" max="1251" width="5.28515625" style="24" customWidth="1"/>
    <col min="1252" max="1252" width="5.5703125" style="24" customWidth="1"/>
    <col min="1253" max="1253" width="3.85546875" style="24" customWidth="1"/>
    <col min="1254" max="1254" width="3.42578125" style="24" customWidth="1"/>
    <col min="1255" max="1255" width="2.7109375" style="24" customWidth="1"/>
    <col min="1256" max="1256" width="2.85546875" style="24" customWidth="1"/>
    <col min="1257" max="1257" width="24.28515625" style="24" customWidth="1"/>
    <col min="1258" max="1258" width="8.28515625" style="24" customWidth="1"/>
    <col min="1259" max="1259" width="14.42578125" style="24" customWidth="1"/>
    <col min="1260" max="1260" width="14.5703125" style="24" customWidth="1"/>
    <col min="1261" max="1261" width="16.140625" style="24" customWidth="1"/>
    <col min="1262" max="1262" width="15.140625" style="24" customWidth="1"/>
    <col min="1263" max="1263" width="15.28515625" style="24" customWidth="1"/>
    <col min="1264" max="1266" width="15.140625" style="24" customWidth="1"/>
    <col min="1267" max="1267" width="21" style="24" customWidth="1"/>
    <col min="1268" max="1268" width="8.5703125" style="24" customWidth="1"/>
    <col min="1269" max="1269" width="5.140625" style="24" customWidth="1"/>
    <col min="1270" max="1273" width="12.7109375" style="24" customWidth="1"/>
    <col min="1274" max="1274" width="8.28515625" style="24" customWidth="1"/>
    <col min="1275" max="1275" width="3" style="24" customWidth="1"/>
    <col min="1276" max="1276" width="3.140625" style="24" customWidth="1"/>
    <col min="1277" max="1277" width="10.5703125" style="24" customWidth="1"/>
    <col min="1278" max="1278" width="10" style="24" customWidth="1"/>
    <col min="1279" max="1279" width="10.85546875" style="24" customWidth="1"/>
    <col min="1280" max="1280" width="9.7109375" style="24" customWidth="1"/>
    <col min="1281" max="1281" width="13.85546875" style="24" customWidth="1"/>
    <col min="1282" max="1282" width="16" style="24" customWidth="1"/>
    <col min="1283" max="1283" width="8.85546875" style="24"/>
    <col min="1284" max="1284" width="12.5703125" style="24" bestFit="1" customWidth="1"/>
    <col min="1285" max="1286" width="8.85546875" style="24"/>
    <col min="1287" max="1287" width="71.5703125" style="24" customWidth="1"/>
    <col min="1288" max="1499" width="8.85546875" style="24"/>
    <col min="1500" max="1500" width="3.28515625" style="24" customWidth="1"/>
    <col min="1501" max="1501" width="5.85546875" style="24" customWidth="1"/>
    <col min="1502" max="1502" width="13.85546875" style="24" customWidth="1"/>
    <col min="1503" max="1503" width="0" style="24" hidden="1" customWidth="1"/>
    <col min="1504" max="1504" width="4.85546875" style="24" customWidth="1"/>
    <col min="1505" max="1505" width="6.85546875" style="24" customWidth="1"/>
    <col min="1506" max="1506" width="7.140625" style="24" customWidth="1"/>
    <col min="1507" max="1507" width="5.28515625" style="24" customWidth="1"/>
    <col min="1508" max="1508" width="5.5703125" style="24" customWidth="1"/>
    <col min="1509" max="1509" width="3.85546875" style="24" customWidth="1"/>
    <col min="1510" max="1510" width="3.42578125" style="24" customWidth="1"/>
    <col min="1511" max="1511" width="2.7109375" style="24" customWidth="1"/>
    <col min="1512" max="1512" width="2.85546875" style="24" customWidth="1"/>
    <col min="1513" max="1513" width="24.28515625" style="24" customWidth="1"/>
    <col min="1514" max="1514" width="8.28515625" style="24" customWidth="1"/>
    <col min="1515" max="1515" width="14.42578125" style="24" customWidth="1"/>
    <col min="1516" max="1516" width="14.5703125" style="24" customWidth="1"/>
    <col min="1517" max="1517" width="16.140625" style="24" customWidth="1"/>
    <col min="1518" max="1518" width="15.140625" style="24" customWidth="1"/>
    <col min="1519" max="1519" width="15.28515625" style="24" customWidth="1"/>
    <col min="1520" max="1522" width="15.140625" style="24" customWidth="1"/>
    <col min="1523" max="1523" width="21" style="24" customWidth="1"/>
    <col min="1524" max="1524" width="8.5703125" style="24" customWidth="1"/>
    <col min="1525" max="1525" width="5.140625" style="24" customWidth="1"/>
    <col min="1526" max="1529" width="12.7109375" style="24" customWidth="1"/>
    <col min="1530" max="1530" width="8.28515625" style="24" customWidth="1"/>
    <col min="1531" max="1531" width="3" style="24" customWidth="1"/>
    <col min="1532" max="1532" width="3.140625" style="24" customWidth="1"/>
    <col min="1533" max="1533" width="10.5703125" style="24" customWidth="1"/>
    <col min="1534" max="1534" width="10" style="24" customWidth="1"/>
    <col min="1535" max="1535" width="10.85546875" style="24" customWidth="1"/>
    <col min="1536" max="1536" width="9.7109375" style="24" customWidth="1"/>
    <col min="1537" max="1537" width="13.85546875" style="24" customWidth="1"/>
    <col min="1538" max="1538" width="16" style="24" customWidth="1"/>
    <col min="1539" max="1539" width="8.85546875" style="24"/>
    <col min="1540" max="1540" width="12.5703125" style="24" bestFit="1" customWidth="1"/>
    <col min="1541" max="1542" width="8.85546875" style="24"/>
    <col min="1543" max="1543" width="71.5703125" style="24" customWidth="1"/>
    <col min="1544" max="1755" width="8.85546875" style="24"/>
    <col min="1756" max="1756" width="3.28515625" style="24" customWidth="1"/>
    <col min="1757" max="1757" width="5.85546875" style="24" customWidth="1"/>
    <col min="1758" max="1758" width="13.85546875" style="24" customWidth="1"/>
    <col min="1759" max="1759" width="0" style="24" hidden="1" customWidth="1"/>
    <col min="1760" max="1760" width="4.85546875" style="24" customWidth="1"/>
    <col min="1761" max="1761" width="6.85546875" style="24" customWidth="1"/>
    <col min="1762" max="1762" width="7.140625" style="24" customWidth="1"/>
    <col min="1763" max="1763" width="5.28515625" style="24" customWidth="1"/>
    <col min="1764" max="1764" width="5.5703125" style="24" customWidth="1"/>
    <col min="1765" max="1765" width="3.85546875" style="24" customWidth="1"/>
    <col min="1766" max="1766" width="3.42578125" style="24" customWidth="1"/>
    <col min="1767" max="1767" width="2.7109375" style="24" customWidth="1"/>
    <col min="1768" max="1768" width="2.85546875" style="24" customWidth="1"/>
    <col min="1769" max="1769" width="24.28515625" style="24" customWidth="1"/>
    <col min="1770" max="1770" width="8.28515625" style="24" customWidth="1"/>
    <col min="1771" max="1771" width="14.42578125" style="24" customWidth="1"/>
    <col min="1772" max="1772" width="14.5703125" style="24" customWidth="1"/>
    <col min="1773" max="1773" width="16.140625" style="24" customWidth="1"/>
    <col min="1774" max="1774" width="15.140625" style="24" customWidth="1"/>
    <col min="1775" max="1775" width="15.28515625" style="24" customWidth="1"/>
    <col min="1776" max="1778" width="15.140625" style="24" customWidth="1"/>
    <col min="1779" max="1779" width="21" style="24" customWidth="1"/>
    <col min="1780" max="1780" width="8.5703125" style="24" customWidth="1"/>
    <col min="1781" max="1781" width="5.140625" style="24" customWidth="1"/>
    <col min="1782" max="1785" width="12.7109375" style="24" customWidth="1"/>
    <col min="1786" max="1786" width="8.28515625" style="24" customWidth="1"/>
    <col min="1787" max="1787" width="3" style="24" customWidth="1"/>
    <col min="1788" max="1788" width="3.140625" style="24" customWidth="1"/>
    <col min="1789" max="1789" width="10.5703125" style="24" customWidth="1"/>
    <col min="1790" max="1790" width="10" style="24" customWidth="1"/>
    <col min="1791" max="1791" width="10.85546875" style="24" customWidth="1"/>
    <col min="1792" max="1792" width="9.7109375" style="24" customWidth="1"/>
    <col min="1793" max="1793" width="13.85546875" style="24" customWidth="1"/>
    <col min="1794" max="1794" width="16" style="24" customWidth="1"/>
    <col min="1795" max="1795" width="8.85546875" style="24"/>
    <col min="1796" max="1796" width="12.5703125" style="24" bestFit="1" customWidth="1"/>
    <col min="1797" max="1798" width="8.85546875" style="24"/>
    <col min="1799" max="1799" width="71.5703125" style="24" customWidth="1"/>
    <col min="1800" max="2011" width="8.85546875" style="24"/>
    <col min="2012" max="2012" width="3.28515625" style="24" customWidth="1"/>
    <col min="2013" max="2013" width="5.85546875" style="24" customWidth="1"/>
    <col min="2014" max="2014" width="13.85546875" style="24" customWidth="1"/>
    <col min="2015" max="2015" width="0" style="24" hidden="1" customWidth="1"/>
    <col min="2016" max="2016" width="4.85546875" style="24" customWidth="1"/>
    <col min="2017" max="2017" width="6.85546875" style="24" customWidth="1"/>
    <col min="2018" max="2018" width="7.140625" style="24" customWidth="1"/>
    <col min="2019" max="2019" width="5.28515625" style="24" customWidth="1"/>
    <col min="2020" max="2020" width="5.5703125" style="24" customWidth="1"/>
    <col min="2021" max="2021" width="3.85546875" style="24" customWidth="1"/>
    <col min="2022" max="2022" width="3.42578125" style="24" customWidth="1"/>
    <col min="2023" max="2023" width="2.7109375" style="24" customWidth="1"/>
    <col min="2024" max="2024" width="2.85546875" style="24" customWidth="1"/>
    <col min="2025" max="2025" width="24.28515625" style="24" customWidth="1"/>
    <col min="2026" max="2026" width="8.28515625" style="24" customWidth="1"/>
    <col min="2027" max="2027" width="14.42578125" style="24" customWidth="1"/>
    <col min="2028" max="2028" width="14.5703125" style="24" customWidth="1"/>
    <col min="2029" max="2029" width="16.140625" style="24" customWidth="1"/>
    <col min="2030" max="2030" width="15.140625" style="24" customWidth="1"/>
    <col min="2031" max="2031" width="15.28515625" style="24" customWidth="1"/>
    <col min="2032" max="2034" width="15.140625" style="24" customWidth="1"/>
    <col min="2035" max="2035" width="21" style="24" customWidth="1"/>
    <col min="2036" max="2036" width="8.5703125" style="24" customWidth="1"/>
    <col min="2037" max="2037" width="5.140625" style="24" customWidth="1"/>
    <col min="2038" max="2041" width="12.7109375" style="24" customWidth="1"/>
    <col min="2042" max="2042" width="8.28515625" style="24" customWidth="1"/>
    <col min="2043" max="2043" width="3" style="24" customWidth="1"/>
    <col min="2044" max="2044" width="3.140625" style="24" customWidth="1"/>
    <col min="2045" max="2045" width="10.5703125" style="24" customWidth="1"/>
    <col min="2046" max="2046" width="10" style="24" customWidth="1"/>
    <col min="2047" max="2047" width="10.85546875" style="24" customWidth="1"/>
    <col min="2048" max="2048" width="9.7109375" style="24" customWidth="1"/>
    <col min="2049" max="2049" width="13.85546875" style="24" customWidth="1"/>
    <col min="2050" max="2050" width="16" style="24" customWidth="1"/>
    <col min="2051" max="2051" width="8.85546875" style="24"/>
    <col min="2052" max="2052" width="12.5703125" style="24" bestFit="1" customWidth="1"/>
    <col min="2053" max="2054" width="8.85546875" style="24"/>
    <col min="2055" max="2055" width="71.5703125" style="24" customWidth="1"/>
    <col min="2056" max="2267" width="8.85546875" style="24"/>
    <col min="2268" max="2268" width="3.28515625" style="24" customWidth="1"/>
    <col min="2269" max="2269" width="5.85546875" style="24" customWidth="1"/>
    <col min="2270" max="2270" width="13.85546875" style="24" customWidth="1"/>
    <col min="2271" max="2271" width="0" style="24" hidden="1" customWidth="1"/>
    <col min="2272" max="2272" width="4.85546875" style="24" customWidth="1"/>
    <col min="2273" max="2273" width="6.85546875" style="24" customWidth="1"/>
    <col min="2274" max="2274" width="7.140625" style="24" customWidth="1"/>
    <col min="2275" max="2275" width="5.28515625" style="24" customWidth="1"/>
    <col min="2276" max="2276" width="5.5703125" style="24" customWidth="1"/>
    <col min="2277" max="2277" width="3.85546875" style="24" customWidth="1"/>
    <col min="2278" max="2278" width="3.42578125" style="24" customWidth="1"/>
    <col min="2279" max="2279" width="2.7109375" style="24" customWidth="1"/>
    <col min="2280" max="2280" width="2.85546875" style="24" customWidth="1"/>
    <col min="2281" max="2281" width="24.28515625" style="24" customWidth="1"/>
    <col min="2282" max="2282" width="8.28515625" style="24" customWidth="1"/>
    <col min="2283" max="2283" width="14.42578125" style="24" customWidth="1"/>
    <col min="2284" max="2284" width="14.5703125" style="24" customWidth="1"/>
    <col min="2285" max="2285" width="16.140625" style="24" customWidth="1"/>
    <col min="2286" max="2286" width="15.140625" style="24" customWidth="1"/>
    <col min="2287" max="2287" width="15.28515625" style="24" customWidth="1"/>
    <col min="2288" max="2290" width="15.140625" style="24" customWidth="1"/>
    <col min="2291" max="2291" width="21" style="24" customWidth="1"/>
    <col min="2292" max="2292" width="8.5703125" style="24" customWidth="1"/>
    <col min="2293" max="2293" width="5.140625" style="24" customWidth="1"/>
    <col min="2294" max="2297" width="12.7109375" style="24" customWidth="1"/>
    <col min="2298" max="2298" width="8.28515625" style="24" customWidth="1"/>
    <col min="2299" max="2299" width="3" style="24" customWidth="1"/>
    <col min="2300" max="2300" width="3.140625" style="24" customWidth="1"/>
    <col min="2301" max="2301" width="10.5703125" style="24" customWidth="1"/>
    <col min="2302" max="2302" width="10" style="24" customWidth="1"/>
    <col min="2303" max="2303" width="10.85546875" style="24" customWidth="1"/>
    <col min="2304" max="2304" width="9.7109375" style="24" customWidth="1"/>
    <col min="2305" max="2305" width="13.85546875" style="24" customWidth="1"/>
    <col min="2306" max="2306" width="16" style="24" customWidth="1"/>
    <col min="2307" max="2307" width="8.85546875" style="24"/>
    <col min="2308" max="2308" width="12.5703125" style="24" bestFit="1" customWidth="1"/>
    <col min="2309" max="2310" width="8.85546875" style="24"/>
    <col min="2311" max="2311" width="71.5703125" style="24" customWidth="1"/>
    <col min="2312" max="2523" width="8.85546875" style="24"/>
    <col min="2524" max="2524" width="3.28515625" style="24" customWidth="1"/>
    <col min="2525" max="2525" width="5.85546875" style="24" customWidth="1"/>
    <col min="2526" max="2526" width="13.85546875" style="24" customWidth="1"/>
    <col min="2527" max="2527" width="0" style="24" hidden="1" customWidth="1"/>
    <col min="2528" max="2528" width="4.85546875" style="24" customWidth="1"/>
    <col min="2529" max="2529" width="6.85546875" style="24" customWidth="1"/>
    <col min="2530" max="2530" width="7.140625" style="24" customWidth="1"/>
    <col min="2531" max="2531" width="5.28515625" style="24" customWidth="1"/>
    <col min="2532" max="2532" width="5.5703125" style="24" customWidth="1"/>
    <col min="2533" max="2533" width="3.85546875" style="24" customWidth="1"/>
    <col min="2534" max="2534" width="3.42578125" style="24" customWidth="1"/>
    <col min="2535" max="2535" width="2.7109375" style="24" customWidth="1"/>
    <col min="2536" max="2536" width="2.85546875" style="24" customWidth="1"/>
    <col min="2537" max="2537" width="24.28515625" style="24" customWidth="1"/>
    <col min="2538" max="2538" width="8.28515625" style="24" customWidth="1"/>
    <col min="2539" max="2539" width="14.42578125" style="24" customWidth="1"/>
    <col min="2540" max="2540" width="14.5703125" style="24" customWidth="1"/>
    <col min="2541" max="2541" width="16.140625" style="24" customWidth="1"/>
    <col min="2542" max="2542" width="15.140625" style="24" customWidth="1"/>
    <col min="2543" max="2543" width="15.28515625" style="24" customWidth="1"/>
    <col min="2544" max="2546" width="15.140625" style="24" customWidth="1"/>
    <col min="2547" max="2547" width="21" style="24" customWidth="1"/>
    <col min="2548" max="2548" width="8.5703125" style="24" customWidth="1"/>
    <col min="2549" max="2549" width="5.140625" style="24" customWidth="1"/>
    <col min="2550" max="2553" width="12.7109375" style="24" customWidth="1"/>
    <col min="2554" max="2554" width="8.28515625" style="24" customWidth="1"/>
    <col min="2555" max="2555" width="3" style="24" customWidth="1"/>
    <col min="2556" max="2556" width="3.140625" style="24" customWidth="1"/>
    <col min="2557" max="2557" width="10.5703125" style="24" customWidth="1"/>
    <col min="2558" max="2558" width="10" style="24" customWidth="1"/>
    <col min="2559" max="2559" width="10.85546875" style="24" customWidth="1"/>
    <col min="2560" max="2560" width="9.7109375" style="24" customWidth="1"/>
    <col min="2561" max="2561" width="13.85546875" style="24" customWidth="1"/>
    <col min="2562" max="2562" width="16" style="24" customWidth="1"/>
    <col min="2563" max="2563" width="8.85546875" style="24"/>
    <col min="2564" max="2564" width="12.5703125" style="24" bestFit="1" customWidth="1"/>
    <col min="2565" max="2566" width="8.85546875" style="24"/>
    <col min="2567" max="2567" width="71.5703125" style="24" customWidth="1"/>
    <col min="2568" max="2779" width="8.85546875" style="24"/>
    <col min="2780" max="2780" width="3.28515625" style="24" customWidth="1"/>
    <col min="2781" max="2781" width="5.85546875" style="24" customWidth="1"/>
    <col min="2782" max="2782" width="13.85546875" style="24" customWidth="1"/>
    <col min="2783" max="2783" width="0" style="24" hidden="1" customWidth="1"/>
    <col min="2784" max="2784" width="4.85546875" style="24" customWidth="1"/>
    <col min="2785" max="2785" width="6.85546875" style="24" customWidth="1"/>
    <col min="2786" max="2786" width="7.140625" style="24" customWidth="1"/>
    <col min="2787" max="2787" width="5.28515625" style="24" customWidth="1"/>
    <col min="2788" max="2788" width="5.5703125" style="24" customWidth="1"/>
    <col min="2789" max="2789" width="3.85546875" style="24" customWidth="1"/>
    <col min="2790" max="2790" width="3.42578125" style="24" customWidth="1"/>
    <col min="2791" max="2791" width="2.7109375" style="24" customWidth="1"/>
    <col min="2792" max="2792" width="2.85546875" style="24" customWidth="1"/>
    <col min="2793" max="2793" width="24.28515625" style="24" customWidth="1"/>
    <col min="2794" max="2794" width="8.28515625" style="24" customWidth="1"/>
    <col min="2795" max="2795" width="14.42578125" style="24" customWidth="1"/>
    <col min="2796" max="2796" width="14.5703125" style="24" customWidth="1"/>
    <col min="2797" max="2797" width="16.140625" style="24" customWidth="1"/>
    <col min="2798" max="2798" width="15.140625" style="24" customWidth="1"/>
    <col min="2799" max="2799" width="15.28515625" style="24" customWidth="1"/>
    <col min="2800" max="2802" width="15.140625" style="24" customWidth="1"/>
    <col min="2803" max="2803" width="21" style="24" customWidth="1"/>
    <col min="2804" max="2804" width="8.5703125" style="24" customWidth="1"/>
    <col min="2805" max="2805" width="5.140625" style="24" customWidth="1"/>
    <col min="2806" max="2809" width="12.7109375" style="24" customWidth="1"/>
    <col min="2810" max="2810" width="8.28515625" style="24" customWidth="1"/>
    <col min="2811" max="2811" width="3" style="24" customWidth="1"/>
    <col min="2812" max="2812" width="3.140625" style="24" customWidth="1"/>
    <col min="2813" max="2813" width="10.5703125" style="24" customWidth="1"/>
    <col min="2814" max="2814" width="10" style="24" customWidth="1"/>
    <col min="2815" max="2815" width="10.85546875" style="24" customWidth="1"/>
    <col min="2816" max="2816" width="9.7109375" style="24" customWidth="1"/>
    <col min="2817" max="2817" width="13.85546875" style="24" customWidth="1"/>
    <col min="2818" max="2818" width="16" style="24" customWidth="1"/>
    <col min="2819" max="2819" width="8.85546875" style="24"/>
    <col min="2820" max="2820" width="12.5703125" style="24" bestFit="1" customWidth="1"/>
    <col min="2821" max="2822" width="8.85546875" style="24"/>
    <col min="2823" max="2823" width="71.5703125" style="24" customWidth="1"/>
    <col min="2824" max="3035" width="8.85546875" style="24"/>
    <col min="3036" max="3036" width="3.28515625" style="24" customWidth="1"/>
    <col min="3037" max="3037" width="5.85546875" style="24" customWidth="1"/>
    <col min="3038" max="3038" width="13.85546875" style="24" customWidth="1"/>
    <col min="3039" max="3039" width="0" style="24" hidden="1" customWidth="1"/>
    <col min="3040" max="3040" width="4.85546875" style="24" customWidth="1"/>
    <col min="3041" max="3041" width="6.85546875" style="24" customWidth="1"/>
    <col min="3042" max="3042" width="7.140625" style="24" customWidth="1"/>
    <col min="3043" max="3043" width="5.28515625" style="24" customWidth="1"/>
    <col min="3044" max="3044" width="5.5703125" style="24" customWidth="1"/>
    <col min="3045" max="3045" width="3.85546875" style="24" customWidth="1"/>
    <col min="3046" max="3046" width="3.42578125" style="24" customWidth="1"/>
    <col min="3047" max="3047" width="2.7109375" style="24" customWidth="1"/>
    <col min="3048" max="3048" width="2.85546875" style="24" customWidth="1"/>
    <col min="3049" max="3049" width="24.28515625" style="24" customWidth="1"/>
    <col min="3050" max="3050" width="8.28515625" style="24" customWidth="1"/>
    <col min="3051" max="3051" width="14.42578125" style="24" customWidth="1"/>
    <col min="3052" max="3052" width="14.5703125" style="24" customWidth="1"/>
    <col min="3053" max="3053" width="16.140625" style="24" customWidth="1"/>
    <col min="3054" max="3054" width="15.140625" style="24" customWidth="1"/>
    <col min="3055" max="3055" width="15.28515625" style="24" customWidth="1"/>
    <col min="3056" max="3058" width="15.140625" style="24" customWidth="1"/>
    <col min="3059" max="3059" width="21" style="24" customWidth="1"/>
    <col min="3060" max="3060" width="8.5703125" style="24" customWidth="1"/>
    <col min="3061" max="3061" width="5.140625" style="24" customWidth="1"/>
    <col min="3062" max="3065" width="12.7109375" style="24" customWidth="1"/>
    <col min="3066" max="3066" width="8.28515625" style="24" customWidth="1"/>
    <col min="3067" max="3067" width="3" style="24" customWidth="1"/>
    <col min="3068" max="3068" width="3.140625" style="24" customWidth="1"/>
    <col min="3069" max="3069" width="10.5703125" style="24" customWidth="1"/>
    <col min="3070" max="3070" width="10" style="24" customWidth="1"/>
    <col min="3071" max="3071" width="10.85546875" style="24" customWidth="1"/>
    <col min="3072" max="3072" width="9.7109375" style="24" customWidth="1"/>
    <col min="3073" max="3073" width="13.85546875" style="24" customWidth="1"/>
    <col min="3074" max="3074" width="16" style="24" customWidth="1"/>
    <col min="3075" max="3075" width="8.85546875" style="24"/>
    <col min="3076" max="3076" width="12.5703125" style="24" bestFit="1" customWidth="1"/>
    <col min="3077" max="3078" width="8.85546875" style="24"/>
    <col min="3079" max="3079" width="71.5703125" style="24" customWidth="1"/>
    <col min="3080" max="3291" width="8.85546875" style="24"/>
    <col min="3292" max="3292" width="3.28515625" style="24" customWidth="1"/>
    <col min="3293" max="3293" width="5.85546875" style="24" customWidth="1"/>
    <col min="3294" max="3294" width="13.85546875" style="24" customWidth="1"/>
    <col min="3295" max="3295" width="0" style="24" hidden="1" customWidth="1"/>
    <col min="3296" max="3296" width="4.85546875" style="24" customWidth="1"/>
    <col min="3297" max="3297" width="6.85546875" style="24" customWidth="1"/>
    <col min="3298" max="3298" width="7.140625" style="24" customWidth="1"/>
    <col min="3299" max="3299" width="5.28515625" style="24" customWidth="1"/>
    <col min="3300" max="3300" width="5.5703125" style="24" customWidth="1"/>
    <col min="3301" max="3301" width="3.85546875" style="24" customWidth="1"/>
    <col min="3302" max="3302" width="3.42578125" style="24" customWidth="1"/>
    <col min="3303" max="3303" width="2.7109375" style="24" customWidth="1"/>
    <col min="3304" max="3304" width="2.85546875" style="24" customWidth="1"/>
    <col min="3305" max="3305" width="24.28515625" style="24" customWidth="1"/>
    <col min="3306" max="3306" width="8.28515625" style="24" customWidth="1"/>
    <col min="3307" max="3307" width="14.42578125" style="24" customWidth="1"/>
    <col min="3308" max="3308" width="14.5703125" style="24" customWidth="1"/>
    <col min="3309" max="3309" width="16.140625" style="24" customWidth="1"/>
    <col min="3310" max="3310" width="15.140625" style="24" customWidth="1"/>
    <col min="3311" max="3311" width="15.28515625" style="24" customWidth="1"/>
    <col min="3312" max="3314" width="15.140625" style="24" customWidth="1"/>
    <col min="3315" max="3315" width="21" style="24" customWidth="1"/>
    <col min="3316" max="3316" width="8.5703125" style="24" customWidth="1"/>
    <col min="3317" max="3317" width="5.140625" style="24" customWidth="1"/>
    <col min="3318" max="3321" width="12.7109375" style="24" customWidth="1"/>
    <col min="3322" max="3322" width="8.28515625" style="24" customWidth="1"/>
    <col min="3323" max="3323" width="3" style="24" customWidth="1"/>
    <col min="3324" max="3324" width="3.140625" style="24" customWidth="1"/>
    <col min="3325" max="3325" width="10.5703125" style="24" customWidth="1"/>
    <col min="3326" max="3326" width="10" style="24" customWidth="1"/>
    <col min="3327" max="3327" width="10.85546875" style="24" customWidth="1"/>
    <col min="3328" max="3328" width="9.7109375" style="24" customWidth="1"/>
    <col min="3329" max="3329" width="13.85546875" style="24" customWidth="1"/>
    <col min="3330" max="3330" width="16" style="24" customWidth="1"/>
    <col min="3331" max="3331" width="8.85546875" style="24"/>
    <col min="3332" max="3332" width="12.5703125" style="24" bestFit="1" customWidth="1"/>
    <col min="3333" max="3334" width="8.85546875" style="24"/>
    <col min="3335" max="3335" width="71.5703125" style="24" customWidth="1"/>
    <col min="3336" max="3547" width="8.85546875" style="24"/>
    <col min="3548" max="3548" width="3.28515625" style="24" customWidth="1"/>
    <col min="3549" max="3549" width="5.85546875" style="24" customWidth="1"/>
    <col min="3550" max="3550" width="13.85546875" style="24" customWidth="1"/>
    <col min="3551" max="3551" width="0" style="24" hidden="1" customWidth="1"/>
    <col min="3552" max="3552" width="4.85546875" style="24" customWidth="1"/>
    <col min="3553" max="3553" width="6.85546875" style="24" customWidth="1"/>
    <col min="3554" max="3554" width="7.140625" style="24" customWidth="1"/>
    <col min="3555" max="3555" width="5.28515625" style="24" customWidth="1"/>
    <col min="3556" max="3556" width="5.5703125" style="24" customWidth="1"/>
    <col min="3557" max="3557" width="3.85546875" style="24" customWidth="1"/>
    <col min="3558" max="3558" width="3.42578125" style="24" customWidth="1"/>
    <col min="3559" max="3559" width="2.7109375" style="24" customWidth="1"/>
    <col min="3560" max="3560" width="2.85546875" style="24" customWidth="1"/>
    <col min="3561" max="3561" width="24.28515625" style="24" customWidth="1"/>
    <col min="3562" max="3562" width="8.28515625" style="24" customWidth="1"/>
    <col min="3563" max="3563" width="14.42578125" style="24" customWidth="1"/>
    <col min="3564" max="3564" width="14.5703125" style="24" customWidth="1"/>
    <col min="3565" max="3565" width="16.140625" style="24" customWidth="1"/>
    <col min="3566" max="3566" width="15.140625" style="24" customWidth="1"/>
    <col min="3567" max="3567" width="15.28515625" style="24" customWidth="1"/>
    <col min="3568" max="3570" width="15.140625" style="24" customWidth="1"/>
    <col min="3571" max="3571" width="21" style="24" customWidth="1"/>
    <col min="3572" max="3572" width="8.5703125" style="24" customWidth="1"/>
    <col min="3573" max="3573" width="5.140625" style="24" customWidth="1"/>
    <col min="3574" max="3577" width="12.7109375" style="24" customWidth="1"/>
    <col min="3578" max="3578" width="8.28515625" style="24" customWidth="1"/>
    <col min="3579" max="3579" width="3" style="24" customWidth="1"/>
    <col min="3580" max="3580" width="3.140625" style="24" customWidth="1"/>
    <col min="3581" max="3581" width="10.5703125" style="24" customWidth="1"/>
    <col min="3582" max="3582" width="10" style="24" customWidth="1"/>
    <col min="3583" max="3583" width="10.85546875" style="24" customWidth="1"/>
    <col min="3584" max="3584" width="9.7109375" style="24" customWidth="1"/>
    <col min="3585" max="3585" width="13.85546875" style="24" customWidth="1"/>
    <col min="3586" max="3586" width="16" style="24" customWidth="1"/>
    <col min="3587" max="3587" width="8.85546875" style="24"/>
    <col min="3588" max="3588" width="12.5703125" style="24" bestFit="1" customWidth="1"/>
    <col min="3589" max="3590" width="8.85546875" style="24"/>
    <col min="3591" max="3591" width="71.5703125" style="24" customWidth="1"/>
    <col min="3592" max="3803" width="8.85546875" style="24"/>
    <col min="3804" max="3804" width="3.28515625" style="24" customWidth="1"/>
    <col min="3805" max="3805" width="5.85546875" style="24" customWidth="1"/>
    <col min="3806" max="3806" width="13.85546875" style="24" customWidth="1"/>
    <col min="3807" max="3807" width="0" style="24" hidden="1" customWidth="1"/>
    <col min="3808" max="3808" width="4.85546875" style="24" customWidth="1"/>
    <col min="3809" max="3809" width="6.85546875" style="24" customWidth="1"/>
    <col min="3810" max="3810" width="7.140625" style="24" customWidth="1"/>
    <col min="3811" max="3811" width="5.28515625" style="24" customWidth="1"/>
    <col min="3812" max="3812" width="5.5703125" style="24" customWidth="1"/>
    <col min="3813" max="3813" width="3.85546875" style="24" customWidth="1"/>
    <col min="3814" max="3814" width="3.42578125" style="24" customWidth="1"/>
    <col min="3815" max="3815" width="2.7109375" style="24" customWidth="1"/>
    <col min="3816" max="3816" width="2.85546875" style="24" customWidth="1"/>
    <col min="3817" max="3817" width="24.28515625" style="24" customWidth="1"/>
    <col min="3818" max="3818" width="8.28515625" style="24" customWidth="1"/>
    <col min="3819" max="3819" width="14.42578125" style="24" customWidth="1"/>
    <col min="3820" max="3820" width="14.5703125" style="24" customWidth="1"/>
    <col min="3821" max="3821" width="16.140625" style="24" customWidth="1"/>
    <col min="3822" max="3822" width="15.140625" style="24" customWidth="1"/>
    <col min="3823" max="3823" width="15.28515625" style="24" customWidth="1"/>
    <col min="3824" max="3826" width="15.140625" style="24" customWidth="1"/>
    <col min="3827" max="3827" width="21" style="24" customWidth="1"/>
    <col min="3828" max="3828" width="8.5703125" style="24" customWidth="1"/>
    <col min="3829" max="3829" width="5.140625" style="24" customWidth="1"/>
    <col min="3830" max="3833" width="12.7109375" style="24" customWidth="1"/>
    <col min="3834" max="3834" width="8.28515625" style="24" customWidth="1"/>
    <col min="3835" max="3835" width="3" style="24" customWidth="1"/>
    <col min="3836" max="3836" width="3.140625" style="24" customWidth="1"/>
    <col min="3837" max="3837" width="10.5703125" style="24" customWidth="1"/>
    <col min="3838" max="3838" width="10" style="24" customWidth="1"/>
    <col min="3839" max="3839" width="10.85546875" style="24" customWidth="1"/>
    <col min="3840" max="3840" width="9.7109375" style="24" customWidth="1"/>
    <col min="3841" max="3841" width="13.85546875" style="24" customWidth="1"/>
    <col min="3842" max="3842" width="16" style="24" customWidth="1"/>
    <col min="3843" max="3843" width="8.85546875" style="24"/>
    <col min="3844" max="3844" width="12.5703125" style="24" bestFit="1" customWidth="1"/>
    <col min="3845" max="3846" width="8.85546875" style="24"/>
    <col min="3847" max="3847" width="71.5703125" style="24" customWidth="1"/>
    <col min="3848" max="4059" width="8.85546875" style="24"/>
    <col min="4060" max="4060" width="3.28515625" style="24" customWidth="1"/>
    <col min="4061" max="4061" width="5.85546875" style="24" customWidth="1"/>
    <col min="4062" max="4062" width="13.85546875" style="24" customWidth="1"/>
    <col min="4063" max="4063" width="0" style="24" hidden="1" customWidth="1"/>
    <col min="4064" max="4064" width="4.85546875" style="24" customWidth="1"/>
    <col min="4065" max="4065" width="6.85546875" style="24" customWidth="1"/>
    <col min="4066" max="4066" width="7.140625" style="24" customWidth="1"/>
    <col min="4067" max="4067" width="5.28515625" style="24" customWidth="1"/>
    <col min="4068" max="4068" width="5.5703125" style="24" customWidth="1"/>
    <col min="4069" max="4069" width="3.85546875" style="24" customWidth="1"/>
    <col min="4070" max="4070" width="3.42578125" style="24" customWidth="1"/>
    <col min="4071" max="4071" width="2.7109375" style="24" customWidth="1"/>
    <col min="4072" max="4072" width="2.85546875" style="24" customWidth="1"/>
    <col min="4073" max="4073" width="24.28515625" style="24" customWidth="1"/>
    <col min="4074" max="4074" width="8.28515625" style="24" customWidth="1"/>
    <col min="4075" max="4075" width="14.42578125" style="24" customWidth="1"/>
    <col min="4076" max="4076" width="14.5703125" style="24" customWidth="1"/>
    <col min="4077" max="4077" width="16.140625" style="24" customWidth="1"/>
    <col min="4078" max="4078" width="15.140625" style="24" customWidth="1"/>
    <col min="4079" max="4079" width="15.28515625" style="24" customWidth="1"/>
    <col min="4080" max="4082" width="15.140625" style="24" customWidth="1"/>
    <col min="4083" max="4083" width="21" style="24" customWidth="1"/>
    <col min="4084" max="4084" width="8.5703125" style="24" customWidth="1"/>
    <col min="4085" max="4085" width="5.140625" style="24" customWidth="1"/>
    <col min="4086" max="4089" width="12.7109375" style="24" customWidth="1"/>
    <col min="4090" max="4090" width="8.28515625" style="24" customWidth="1"/>
    <col min="4091" max="4091" width="3" style="24" customWidth="1"/>
    <col min="4092" max="4092" width="3.140625" style="24" customWidth="1"/>
    <col min="4093" max="4093" width="10.5703125" style="24" customWidth="1"/>
    <col min="4094" max="4094" width="10" style="24" customWidth="1"/>
    <col min="4095" max="4095" width="10.85546875" style="24" customWidth="1"/>
    <col min="4096" max="4096" width="9.7109375" style="24" customWidth="1"/>
    <col min="4097" max="4097" width="13.85546875" style="24" customWidth="1"/>
    <col min="4098" max="4098" width="16" style="24" customWidth="1"/>
    <col min="4099" max="4099" width="8.85546875" style="24"/>
    <col min="4100" max="4100" width="12.5703125" style="24" bestFit="1" customWidth="1"/>
    <col min="4101" max="4102" width="8.85546875" style="24"/>
    <col min="4103" max="4103" width="71.5703125" style="24" customWidth="1"/>
    <col min="4104" max="4315" width="8.85546875" style="24"/>
    <col min="4316" max="4316" width="3.28515625" style="24" customWidth="1"/>
    <col min="4317" max="4317" width="5.85546875" style="24" customWidth="1"/>
    <col min="4318" max="4318" width="13.85546875" style="24" customWidth="1"/>
    <col min="4319" max="4319" width="0" style="24" hidden="1" customWidth="1"/>
    <col min="4320" max="4320" width="4.85546875" style="24" customWidth="1"/>
    <col min="4321" max="4321" width="6.85546875" style="24" customWidth="1"/>
    <col min="4322" max="4322" width="7.140625" style="24" customWidth="1"/>
    <col min="4323" max="4323" width="5.28515625" style="24" customWidth="1"/>
    <col min="4324" max="4324" width="5.5703125" style="24" customWidth="1"/>
    <col min="4325" max="4325" width="3.85546875" style="24" customWidth="1"/>
    <col min="4326" max="4326" width="3.42578125" style="24" customWidth="1"/>
    <col min="4327" max="4327" width="2.7109375" style="24" customWidth="1"/>
    <col min="4328" max="4328" width="2.85546875" style="24" customWidth="1"/>
    <col min="4329" max="4329" width="24.28515625" style="24" customWidth="1"/>
    <col min="4330" max="4330" width="8.28515625" style="24" customWidth="1"/>
    <col min="4331" max="4331" width="14.42578125" style="24" customWidth="1"/>
    <col min="4332" max="4332" width="14.5703125" style="24" customWidth="1"/>
    <col min="4333" max="4333" width="16.140625" style="24" customWidth="1"/>
    <col min="4334" max="4334" width="15.140625" style="24" customWidth="1"/>
    <col min="4335" max="4335" width="15.28515625" style="24" customWidth="1"/>
    <col min="4336" max="4338" width="15.140625" style="24" customWidth="1"/>
    <col min="4339" max="4339" width="21" style="24" customWidth="1"/>
    <col min="4340" max="4340" width="8.5703125" style="24" customWidth="1"/>
    <col min="4341" max="4341" width="5.140625" style="24" customWidth="1"/>
    <col min="4342" max="4345" width="12.7109375" style="24" customWidth="1"/>
    <col min="4346" max="4346" width="8.28515625" style="24" customWidth="1"/>
    <col min="4347" max="4347" width="3" style="24" customWidth="1"/>
    <col min="4348" max="4348" width="3.140625" style="24" customWidth="1"/>
    <col min="4349" max="4349" width="10.5703125" style="24" customWidth="1"/>
    <col min="4350" max="4350" width="10" style="24" customWidth="1"/>
    <col min="4351" max="4351" width="10.85546875" style="24" customWidth="1"/>
    <col min="4352" max="4352" width="9.7109375" style="24" customWidth="1"/>
    <col min="4353" max="4353" width="13.85546875" style="24" customWidth="1"/>
    <col min="4354" max="4354" width="16" style="24" customWidth="1"/>
    <col min="4355" max="4355" width="8.85546875" style="24"/>
    <col min="4356" max="4356" width="12.5703125" style="24" bestFit="1" customWidth="1"/>
    <col min="4357" max="4358" width="8.85546875" style="24"/>
    <col min="4359" max="4359" width="71.5703125" style="24" customWidth="1"/>
    <col min="4360" max="4571" width="8.85546875" style="24"/>
    <col min="4572" max="4572" width="3.28515625" style="24" customWidth="1"/>
    <col min="4573" max="4573" width="5.85546875" style="24" customWidth="1"/>
    <col min="4574" max="4574" width="13.85546875" style="24" customWidth="1"/>
    <col min="4575" max="4575" width="0" style="24" hidden="1" customWidth="1"/>
    <col min="4576" max="4576" width="4.85546875" style="24" customWidth="1"/>
    <col min="4577" max="4577" width="6.85546875" style="24" customWidth="1"/>
    <col min="4578" max="4578" width="7.140625" style="24" customWidth="1"/>
    <col min="4579" max="4579" width="5.28515625" style="24" customWidth="1"/>
    <col min="4580" max="4580" width="5.5703125" style="24" customWidth="1"/>
    <col min="4581" max="4581" width="3.85546875" style="24" customWidth="1"/>
    <col min="4582" max="4582" width="3.42578125" style="24" customWidth="1"/>
    <col min="4583" max="4583" width="2.7109375" style="24" customWidth="1"/>
    <col min="4584" max="4584" width="2.85546875" style="24" customWidth="1"/>
    <col min="4585" max="4585" width="24.28515625" style="24" customWidth="1"/>
    <col min="4586" max="4586" width="8.28515625" style="24" customWidth="1"/>
    <col min="4587" max="4587" width="14.42578125" style="24" customWidth="1"/>
    <col min="4588" max="4588" width="14.5703125" style="24" customWidth="1"/>
    <col min="4589" max="4589" width="16.140625" style="24" customWidth="1"/>
    <col min="4590" max="4590" width="15.140625" style="24" customWidth="1"/>
    <col min="4591" max="4591" width="15.28515625" style="24" customWidth="1"/>
    <col min="4592" max="4594" width="15.140625" style="24" customWidth="1"/>
    <col min="4595" max="4595" width="21" style="24" customWidth="1"/>
    <col min="4596" max="4596" width="8.5703125" style="24" customWidth="1"/>
    <col min="4597" max="4597" width="5.140625" style="24" customWidth="1"/>
    <col min="4598" max="4601" width="12.7109375" style="24" customWidth="1"/>
    <col min="4602" max="4602" width="8.28515625" style="24" customWidth="1"/>
    <col min="4603" max="4603" width="3" style="24" customWidth="1"/>
    <col min="4604" max="4604" width="3.140625" style="24" customWidth="1"/>
    <col min="4605" max="4605" width="10.5703125" style="24" customWidth="1"/>
    <col min="4606" max="4606" width="10" style="24" customWidth="1"/>
    <col min="4607" max="4607" width="10.85546875" style="24" customWidth="1"/>
    <col min="4608" max="4608" width="9.7109375" style="24" customWidth="1"/>
    <col min="4609" max="4609" width="13.85546875" style="24" customWidth="1"/>
    <col min="4610" max="4610" width="16" style="24" customWidth="1"/>
    <col min="4611" max="4611" width="8.85546875" style="24"/>
    <col min="4612" max="4612" width="12.5703125" style="24" bestFit="1" customWidth="1"/>
    <col min="4613" max="4614" width="8.85546875" style="24"/>
    <col min="4615" max="4615" width="71.5703125" style="24" customWidth="1"/>
    <col min="4616" max="4827" width="8.85546875" style="24"/>
    <col min="4828" max="4828" width="3.28515625" style="24" customWidth="1"/>
    <col min="4829" max="4829" width="5.85546875" style="24" customWidth="1"/>
    <col min="4830" max="4830" width="13.85546875" style="24" customWidth="1"/>
    <col min="4831" max="4831" width="0" style="24" hidden="1" customWidth="1"/>
    <col min="4832" max="4832" width="4.85546875" style="24" customWidth="1"/>
    <col min="4833" max="4833" width="6.85546875" style="24" customWidth="1"/>
    <col min="4834" max="4834" width="7.140625" style="24" customWidth="1"/>
    <col min="4835" max="4835" width="5.28515625" style="24" customWidth="1"/>
    <col min="4836" max="4836" width="5.5703125" style="24" customWidth="1"/>
    <col min="4837" max="4837" width="3.85546875" style="24" customWidth="1"/>
    <col min="4838" max="4838" width="3.42578125" style="24" customWidth="1"/>
    <col min="4839" max="4839" width="2.7109375" style="24" customWidth="1"/>
    <col min="4840" max="4840" width="2.85546875" style="24" customWidth="1"/>
    <col min="4841" max="4841" width="24.28515625" style="24" customWidth="1"/>
    <col min="4842" max="4842" width="8.28515625" style="24" customWidth="1"/>
    <col min="4843" max="4843" width="14.42578125" style="24" customWidth="1"/>
    <col min="4844" max="4844" width="14.5703125" style="24" customWidth="1"/>
    <col min="4845" max="4845" width="16.140625" style="24" customWidth="1"/>
    <col min="4846" max="4846" width="15.140625" style="24" customWidth="1"/>
    <col min="4847" max="4847" width="15.28515625" style="24" customWidth="1"/>
    <col min="4848" max="4850" width="15.140625" style="24" customWidth="1"/>
    <col min="4851" max="4851" width="21" style="24" customWidth="1"/>
    <col min="4852" max="4852" width="8.5703125" style="24" customWidth="1"/>
    <col min="4853" max="4853" width="5.140625" style="24" customWidth="1"/>
    <col min="4854" max="4857" width="12.7109375" style="24" customWidth="1"/>
    <col min="4858" max="4858" width="8.28515625" style="24" customWidth="1"/>
    <col min="4859" max="4859" width="3" style="24" customWidth="1"/>
    <col min="4860" max="4860" width="3.140625" style="24" customWidth="1"/>
    <col min="4861" max="4861" width="10.5703125" style="24" customWidth="1"/>
    <col min="4862" max="4862" width="10" style="24" customWidth="1"/>
    <col min="4863" max="4863" width="10.85546875" style="24" customWidth="1"/>
    <col min="4864" max="4864" width="9.7109375" style="24" customWidth="1"/>
    <col min="4865" max="4865" width="13.85546875" style="24" customWidth="1"/>
    <col min="4866" max="4866" width="16" style="24" customWidth="1"/>
    <col min="4867" max="4867" width="8.85546875" style="24"/>
    <col min="4868" max="4868" width="12.5703125" style="24" bestFit="1" customWidth="1"/>
    <col min="4869" max="4870" width="8.85546875" style="24"/>
    <col min="4871" max="4871" width="71.5703125" style="24" customWidth="1"/>
    <col min="4872" max="5083" width="8.85546875" style="24"/>
    <col min="5084" max="5084" width="3.28515625" style="24" customWidth="1"/>
    <col min="5085" max="5085" width="5.85546875" style="24" customWidth="1"/>
    <col min="5086" max="5086" width="13.85546875" style="24" customWidth="1"/>
    <col min="5087" max="5087" width="0" style="24" hidden="1" customWidth="1"/>
    <col min="5088" max="5088" width="4.85546875" style="24" customWidth="1"/>
    <col min="5089" max="5089" width="6.85546875" style="24" customWidth="1"/>
    <col min="5090" max="5090" width="7.140625" style="24" customWidth="1"/>
    <col min="5091" max="5091" width="5.28515625" style="24" customWidth="1"/>
    <col min="5092" max="5092" width="5.5703125" style="24" customWidth="1"/>
    <col min="5093" max="5093" width="3.85546875" style="24" customWidth="1"/>
    <col min="5094" max="5094" width="3.42578125" style="24" customWidth="1"/>
    <col min="5095" max="5095" width="2.7109375" style="24" customWidth="1"/>
    <col min="5096" max="5096" width="2.85546875" style="24" customWidth="1"/>
    <col min="5097" max="5097" width="24.28515625" style="24" customWidth="1"/>
    <col min="5098" max="5098" width="8.28515625" style="24" customWidth="1"/>
    <col min="5099" max="5099" width="14.42578125" style="24" customWidth="1"/>
    <col min="5100" max="5100" width="14.5703125" style="24" customWidth="1"/>
    <col min="5101" max="5101" width="16.140625" style="24" customWidth="1"/>
    <col min="5102" max="5102" width="15.140625" style="24" customWidth="1"/>
    <col min="5103" max="5103" width="15.28515625" style="24" customWidth="1"/>
    <col min="5104" max="5106" width="15.140625" style="24" customWidth="1"/>
    <col min="5107" max="5107" width="21" style="24" customWidth="1"/>
    <col min="5108" max="5108" width="8.5703125" style="24" customWidth="1"/>
    <col min="5109" max="5109" width="5.140625" style="24" customWidth="1"/>
    <col min="5110" max="5113" width="12.7109375" style="24" customWidth="1"/>
    <col min="5114" max="5114" width="8.28515625" style="24" customWidth="1"/>
    <col min="5115" max="5115" width="3" style="24" customWidth="1"/>
    <col min="5116" max="5116" width="3.140625" style="24" customWidth="1"/>
    <col min="5117" max="5117" width="10.5703125" style="24" customWidth="1"/>
    <col min="5118" max="5118" width="10" style="24" customWidth="1"/>
    <col min="5119" max="5119" width="10.85546875" style="24" customWidth="1"/>
    <col min="5120" max="5120" width="9.7109375" style="24" customWidth="1"/>
    <col min="5121" max="5121" width="13.85546875" style="24" customWidth="1"/>
    <col min="5122" max="5122" width="16" style="24" customWidth="1"/>
    <col min="5123" max="5123" width="8.85546875" style="24"/>
    <col min="5124" max="5124" width="12.5703125" style="24" bestFit="1" customWidth="1"/>
    <col min="5125" max="5126" width="8.85546875" style="24"/>
    <col min="5127" max="5127" width="71.5703125" style="24" customWidth="1"/>
    <col min="5128" max="5339" width="8.85546875" style="24"/>
    <col min="5340" max="5340" width="3.28515625" style="24" customWidth="1"/>
    <col min="5341" max="5341" width="5.85546875" style="24" customWidth="1"/>
    <col min="5342" max="5342" width="13.85546875" style="24" customWidth="1"/>
    <col min="5343" max="5343" width="0" style="24" hidden="1" customWidth="1"/>
    <col min="5344" max="5344" width="4.85546875" style="24" customWidth="1"/>
    <col min="5345" max="5345" width="6.85546875" style="24" customWidth="1"/>
    <col min="5346" max="5346" width="7.140625" style="24" customWidth="1"/>
    <col min="5347" max="5347" width="5.28515625" style="24" customWidth="1"/>
    <col min="5348" max="5348" width="5.5703125" style="24" customWidth="1"/>
    <col min="5349" max="5349" width="3.85546875" style="24" customWidth="1"/>
    <col min="5350" max="5350" width="3.42578125" style="24" customWidth="1"/>
    <col min="5351" max="5351" width="2.7109375" style="24" customWidth="1"/>
    <col min="5352" max="5352" width="2.85546875" style="24" customWidth="1"/>
    <col min="5353" max="5353" width="24.28515625" style="24" customWidth="1"/>
    <col min="5354" max="5354" width="8.28515625" style="24" customWidth="1"/>
    <col min="5355" max="5355" width="14.42578125" style="24" customWidth="1"/>
    <col min="5356" max="5356" width="14.5703125" style="24" customWidth="1"/>
    <col min="5357" max="5357" width="16.140625" style="24" customWidth="1"/>
    <col min="5358" max="5358" width="15.140625" style="24" customWidth="1"/>
    <col min="5359" max="5359" width="15.28515625" style="24" customWidth="1"/>
    <col min="5360" max="5362" width="15.140625" style="24" customWidth="1"/>
    <col min="5363" max="5363" width="21" style="24" customWidth="1"/>
    <col min="5364" max="5364" width="8.5703125" style="24" customWidth="1"/>
    <col min="5365" max="5365" width="5.140625" style="24" customWidth="1"/>
    <col min="5366" max="5369" width="12.7109375" style="24" customWidth="1"/>
    <col min="5370" max="5370" width="8.28515625" style="24" customWidth="1"/>
    <col min="5371" max="5371" width="3" style="24" customWidth="1"/>
    <col min="5372" max="5372" width="3.140625" style="24" customWidth="1"/>
    <col min="5373" max="5373" width="10.5703125" style="24" customWidth="1"/>
    <col min="5374" max="5374" width="10" style="24" customWidth="1"/>
    <col min="5375" max="5375" width="10.85546875" style="24" customWidth="1"/>
    <col min="5376" max="5376" width="9.7109375" style="24" customWidth="1"/>
    <col min="5377" max="5377" width="13.85546875" style="24" customWidth="1"/>
    <col min="5378" max="5378" width="16" style="24" customWidth="1"/>
    <col min="5379" max="5379" width="8.85546875" style="24"/>
    <col min="5380" max="5380" width="12.5703125" style="24" bestFit="1" customWidth="1"/>
    <col min="5381" max="5382" width="8.85546875" style="24"/>
    <col min="5383" max="5383" width="71.5703125" style="24" customWidth="1"/>
    <col min="5384" max="5595" width="8.85546875" style="24"/>
    <col min="5596" max="5596" width="3.28515625" style="24" customWidth="1"/>
    <col min="5597" max="5597" width="5.85546875" style="24" customWidth="1"/>
    <col min="5598" max="5598" width="13.85546875" style="24" customWidth="1"/>
    <col min="5599" max="5599" width="0" style="24" hidden="1" customWidth="1"/>
    <col min="5600" max="5600" width="4.85546875" style="24" customWidth="1"/>
    <col min="5601" max="5601" width="6.85546875" style="24" customWidth="1"/>
    <col min="5602" max="5602" width="7.140625" style="24" customWidth="1"/>
    <col min="5603" max="5603" width="5.28515625" style="24" customWidth="1"/>
    <col min="5604" max="5604" width="5.5703125" style="24" customWidth="1"/>
    <col min="5605" max="5605" width="3.85546875" style="24" customWidth="1"/>
    <col min="5606" max="5606" width="3.42578125" style="24" customWidth="1"/>
    <col min="5607" max="5607" width="2.7109375" style="24" customWidth="1"/>
    <col min="5608" max="5608" width="2.85546875" style="24" customWidth="1"/>
    <col min="5609" max="5609" width="24.28515625" style="24" customWidth="1"/>
    <col min="5610" max="5610" width="8.28515625" style="24" customWidth="1"/>
    <col min="5611" max="5611" width="14.42578125" style="24" customWidth="1"/>
    <col min="5612" max="5612" width="14.5703125" style="24" customWidth="1"/>
    <col min="5613" max="5613" width="16.140625" style="24" customWidth="1"/>
    <col min="5614" max="5614" width="15.140625" style="24" customWidth="1"/>
    <col min="5615" max="5615" width="15.28515625" style="24" customWidth="1"/>
    <col min="5616" max="5618" width="15.140625" style="24" customWidth="1"/>
    <col min="5619" max="5619" width="21" style="24" customWidth="1"/>
    <col min="5620" max="5620" width="8.5703125" style="24" customWidth="1"/>
    <col min="5621" max="5621" width="5.140625" style="24" customWidth="1"/>
    <col min="5622" max="5625" width="12.7109375" style="24" customWidth="1"/>
    <col min="5626" max="5626" width="8.28515625" style="24" customWidth="1"/>
    <col min="5627" max="5627" width="3" style="24" customWidth="1"/>
    <col min="5628" max="5628" width="3.140625" style="24" customWidth="1"/>
    <col min="5629" max="5629" width="10.5703125" style="24" customWidth="1"/>
    <col min="5630" max="5630" width="10" style="24" customWidth="1"/>
    <col min="5631" max="5631" width="10.85546875" style="24" customWidth="1"/>
    <col min="5632" max="5632" width="9.7109375" style="24" customWidth="1"/>
    <col min="5633" max="5633" width="13.85546875" style="24" customWidth="1"/>
    <col min="5634" max="5634" width="16" style="24" customWidth="1"/>
    <col min="5635" max="5635" width="8.85546875" style="24"/>
    <col min="5636" max="5636" width="12.5703125" style="24" bestFit="1" customWidth="1"/>
    <col min="5637" max="5638" width="8.85546875" style="24"/>
    <col min="5639" max="5639" width="71.5703125" style="24" customWidth="1"/>
    <col min="5640" max="5851" width="8.85546875" style="24"/>
    <col min="5852" max="5852" width="3.28515625" style="24" customWidth="1"/>
    <col min="5853" max="5853" width="5.85546875" style="24" customWidth="1"/>
    <col min="5854" max="5854" width="13.85546875" style="24" customWidth="1"/>
    <col min="5855" max="5855" width="0" style="24" hidden="1" customWidth="1"/>
    <col min="5856" max="5856" width="4.85546875" style="24" customWidth="1"/>
    <col min="5857" max="5857" width="6.85546875" style="24" customWidth="1"/>
    <col min="5858" max="5858" width="7.140625" style="24" customWidth="1"/>
    <col min="5859" max="5859" width="5.28515625" style="24" customWidth="1"/>
    <col min="5860" max="5860" width="5.5703125" style="24" customWidth="1"/>
    <col min="5861" max="5861" width="3.85546875" style="24" customWidth="1"/>
    <col min="5862" max="5862" width="3.42578125" style="24" customWidth="1"/>
    <col min="5863" max="5863" width="2.7109375" style="24" customWidth="1"/>
    <col min="5864" max="5864" width="2.85546875" style="24" customWidth="1"/>
    <col min="5865" max="5865" width="24.28515625" style="24" customWidth="1"/>
    <col min="5866" max="5866" width="8.28515625" style="24" customWidth="1"/>
    <col min="5867" max="5867" width="14.42578125" style="24" customWidth="1"/>
    <col min="5868" max="5868" width="14.5703125" style="24" customWidth="1"/>
    <col min="5869" max="5869" width="16.140625" style="24" customWidth="1"/>
    <col min="5870" max="5870" width="15.140625" style="24" customWidth="1"/>
    <col min="5871" max="5871" width="15.28515625" style="24" customWidth="1"/>
    <col min="5872" max="5874" width="15.140625" style="24" customWidth="1"/>
    <col min="5875" max="5875" width="21" style="24" customWidth="1"/>
    <col min="5876" max="5876" width="8.5703125" style="24" customWidth="1"/>
    <col min="5877" max="5877" width="5.140625" style="24" customWidth="1"/>
    <col min="5878" max="5881" width="12.7109375" style="24" customWidth="1"/>
    <col min="5882" max="5882" width="8.28515625" style="24" customWidth="1"/>
    <col min="5883" max="5883" width="3" style="24" customWidth="1"/>
    <col min="5884" max="5884" width="3.140625" style="24" customWidth="1"/>
    <col min="5885" max="5885" width="10.5703125" style="24" customWidth="1"/>
    <col min="5886" max="5886" width="10" style="24" customWidth="1"/>
    <col min="5887" max="5887" width="10.85546875" style="24" customWidth="1"/>
    <col min="5888" max="5888" width="9.7109375" style="24" customWidth="1"/>
    <col min="5889" max="5889" width="13.85546875" style="24" customWidth="1"/>
    <col min="5890" max="5890" width="16" style="24" customWidth="1"/>
    <col min="5891" max="5891" width="8.85546875" style="24"/>
    <col min="5892" max="5892" width="12.5703125" style="24" bestFit="1" customWidth="1"/>
    <col min="5893" max="5894" width="8.85546875" style="24"/>
    <col min="5895" max="5895" width="71.5703125" style="24" customWidth="1"/>
    <col min="5896" max="6107" width="8.85546875" style="24"/>
    <col min="6108" max="6108" width="3.28515625" style="24" customWidth="1"/>
    <col min="6109" max="6109" width="5.85546875" style="24" customWidth="1"/>
    <col min="6110" max="6110" width="13.85546875" style="24" customWidth="1"/>
    <col min="6111" max="6111" width="0" style="24" hidden="1" customWidth="1"/>
    <col min="6112" max="6112" width="4.85546875" style="24" customWidth="1"/>
    <col min="6113" max="6113" width="6.85546875" style="24" customWidth="1"/>
    <col min="6114" max="6114" width="7.140625" style="24" customWidth="1"/>
    <col min="6115" max="6115" width="5.28515625" style="24" customWidth="1"/>
    <col min="6116" max="6116" width="5.5703125" style="24" customWidth="1"/>
    <col min="6117" max="6117" width="3.85546875" style="24" customWidth="1"/>
    <col min="6118" max="6118" width="3.42578125" style="24" customWidth="1"/>
    <col min="6119" max="6119" width="2.7109375" style="24" customWidth="1"/>
    <col min="6120" max="6120" width="2.85546875" style="24" customWidth="1"/>
    <col min="6121" max="6121" width="24.28515625" style="24" customWidth="1"/>
    <col min="6122" max="6122" width="8.28515625" style="24" customWidth="1"/>
    <col min="6123" max="6123" width="14.42578125" style="24" customWidth="1"/>
    <col min="6124" max="6124" width="14.5703125" style="24" customWidth="1"/>
    <col min="6125" max="6125" width="16.140625" style="24" customWidth="1"/>
    <col min="6126" max="6126" width="15.140625" style="24" customWidth="1"/>
    <col min="6127" max="6127" width="15.28515625" style="24" customWidth="1"/>
    <col min="6128" max="6130" width="15.140625" style="24" customWidth="1"/>
    <col min="6131" max="6131" width="21" style="24" customWidth="1"/>
    <col min="6132" max="6132" width="8.5703125" style="24" customWidth="1"/>
    <col min="6133" max="6133" width="5.140625" style="24" customWidth="1"/>
    <col min="6134" max="6137" width="12.7109375" style="24" customWidth="1"/>
    <col min="6138" max="6138" width="8.28515625" style="24" customWidth="1"/>
    <col min="6139" max="6139" width="3" style="24" customWidth="1"/>
    <col min="6140" max="6140" width="3.140625" style="24" customWidth="1"/>
    <col min="6141" max="6141" width="10.5703125" style="24" customWidth="1"/>
    <col min="6142" max="6142" width="10" style="24" customWidth="1"/>
    <col min="6143" max="6143" width="10.85546875" style="24" customWidth="1"/>
    <col min="6144" max="6144" width="9.7109375" style="24" customWidth="1"/>
    <col min="6145" max="6145" width="13.85546875" style="24" customWidth="1"/>
    <col min="6146" max="6146" width="16" style="24" customWidth="1"/>
    <col min="6147" max="6147" width="8.85546875" style="24"/>
    <col min="6148" max="6148" width="12.5703125" style="24" bestFit="1" customWidth="1"/>
    <col min="6149" max="6150" width="8.85546875" style="24"/>
    <col min="6151" max="6151" width="71.5703125" style="24" customWidth="1"/>
    <col min="6152" max="6363" width="8.85546875" style="24"/>
    <col min="6364" max="6364" width="3.28515625" style="24" customWidth="1"/>
    <col min="6365" max="6365" width="5.85546875" style="24" customWidth="1"/>
    <col min="6366" max="6366" width="13.85546875" style="24" customWidth="1"/>
    <col min="6367" max="6367" width="0" style="24" hidden="1" customWidth="1"/>
    <col min="6368" max="6368" width="4.85546875" style="24" customWidth="1"/>
    <col min="6369" max="6369" width="6.85546875" style="24" customWidth="1"/>
    <col min="6370" max="6370" width="7.140625" style="24" customWidth="1"/>
    <col min="6371" max="6371" width="5.28515625" style="24" customWidth="1"/>
    <col min="6372" max="6372" width="5.5703125" style="24" customWidth="1"/>
    <col min="6373" max="6373" width="3.85546875" style="24" customWidth="1"/>
    <col min="6374" max="6374" width="3.42578125" style="24" customWidth="1"/>
    <col min="6375" max="6375" width="2.7109375" style="24" customWidth="1"/>
    <col min="6376" max="6376" width="2.85546875" style="24" customWidth="1"/>
    <col min="6377" max="6377" width="24.28515625" style="24" customWidth="1"/>
    <col min="6378" max="6378" width="8.28515625" style="24" customWidth="1"/>
    <col min="6379" max="6379" width="14.42578125" style="24" customWidth="1"/>
    <col min="6380" max="6380" width="14.5703125" style="24" customWidth="1"/>
    <col min="6381" max="6381" width="16.140625" style="24" customWidth="1"/>
    <col min="6382" max="6382" width="15.140625" style="24" customWidth="1"/>
    <col min="6383" max="6383" width="15.28515625" style="24" customWidth="1"/>
    <col min="6384" max="6386" width="15.140625" style="24" customWidth="1"/>
    <col min="6387" max="6387" width="21" style="24" customWidth="1"/>
    <col min="6388" max="6388" width="8.5703125" style="24" customWidth="1"/>
    <col min="6389" max="6389" width="5.140625" style="24" customWidth="1"/>
    <col min="6390" max="6393" width="12.7109375" style="24" customWidth="1"/>
    <col min="6394" max="6394" width="8.28515625" style="24" customWidth="1"/>
    <col min="6395" max="6395" width="3" style="24" customWidth="1"/>
    <col min="6396" max="6396" width="3.140625" style="24" customWidth="1"/>
    <col min="6397" max="6397" width="10.5703125" style="24" customWidth="1"/>
    <col min="6398" max="6398" width="10" style="24" customWidth="1"/>
    <col min="6399" max="6399" width="10.85546875" style="24" customWidth="1"/>
    <col min="6400" max="6400" width="9.7109375" style="24" customWidth="1"/>
    <col min="6401" max="6401" width="13.85546875" style="24" customWidth="1"/>
    <col min="6402" max="6402" width="16" style="24" customWidth="1"/>
    <col min="6403" max="6403" width="8.85546875" style="24"/>
    <col min="6404" max="6404" width="12.5703125" style="24" bestFit="1" customWidth="1"/>
    <col min="6405" max="6406" width="8.85546875" style="24"/>
    <col min="6407" max="6407" width="71.5703125" style="24" customWidth="1"/>
    <col min="6408" max="6619" width="8.85546875" style="24"/>
    <col min="6620" max="6620" width="3.28515625" style="24" customWidth="1"/>
    <col min="6621" max="6621" width="5.85546875" style="24" customWidth="1"/>
    <col min="6622" max="6622" width="13.85546875" style="24" customWidth="1"/>
    <col min="6623" max="6623" width="0" style="24" hidden="1" customWidth="1"/>
    <col min="6624" max="6624" width="4.85546875" style="24" customWidth="1"/>
    <col min="6625" max="6625" width="6.85546875" style="24" customWidth="1"/>
    <col min="6626" max="6626" width="7.140625" style="24" customWidth="1"/>
    <col min="6627" max="6627" width="5.28515625" style="24" customWidth="1"/>
    <col min="6628" max="6628" width="5.5703125" style="24" customWidth="1"/>
    <col min="6629" max="6629" width="3.85546875" style="24" customWidth="1"/>
    <col min="6630" max="6630" width="3.42578125" style="24" customWidth="1"/>
    <col min="6631" max="6631" width="2.7109375" style="24" customWidth="1"/>
    <col min="6632" max="6632" width="2.85546875" style="24" customWidth="1"/>
    <col min="6633" max="6633" width="24.28515625" style="24" customWidth="1"/>
    <col min="6634" max="6634" width="8.28515625" style="24" customWidth="1"/>
    <col min="6635" max="6635" width="14.42578125" style="24" customWidth="1"/>
    <col min="6636" max="6636" width="14.5703125" style="24" customWidth="1"/>
    <col min="6637" max="6637" width="16.140625" style="24" customWidth="1"/>
    <col min="6638" max="6638" width="15.140625" style="24" customWidth="1"/>
    <col min="6639" max="6639" width="15.28515625" style="24" customWidth="1"/>
    <col min="6640" max="6642" width="15.140625" style="24" customWidth="1"/>
    <col min="6643" max="6643" width="21" style="24" customWidth="1"/>
    <col min="6644" max="6644" width="8.5703125" style="24" customWidth="1"/>
    <col min="6645" max="6645" width="5.140625" style="24" customWidth="1"/>
    <col min="6646" max="6649" width="12.7109375" style="24" customWidth="1"/>
    <col min="6650" max="6650" width="8.28515625" style="24" customWidth="1"/>
    <col min="6651" max="6651" width="3" style="24" customWidth="1"/>
    <col min="6652" max="6652" width="3.140625" style="24" customWidth="1"/>
    <col min="6653" max="6653" width="10.5703125" style="24" customWidth="1"/>
    <col min="6654" max="6654" width="10" style="24" customWidth="1"/>
    <col min="6655" max="6655" width="10.85546875" style="24" customWidth="1"/>
    <col min="6656" max="6656" width="9.7109375" style="24" customWidth="1"/>
    <col min="6657" max="6657" width="13.85546875" style="24" customWidth="1"/>
    <col min="6658" max="6658" width="16" style="24" customWidth="1"/>
    <col min="6659" max="6659" width="8.85546875" style="24"/>
    <col min="6660" max="6660" width="12.5703125" style="24" bestFit="1" customWidth="1"/>
    <col min="6661" max="6662" width="8.85546875" style="24"/>
    <col min="6663" max="6663" width="71.5703125" style="24" customWidth="1"/>
    <col min="6664" max="6875" width="8.85546875" style="24"/>
    <col min="6876" max="6876" width="3.28515625" style="24" customWidth="1"/>
    <col min="6877" max="6877" width="5.85546875" style="24" customWidth="1"/>
    <col min="6878" max="6878" width="13.85546875" style="24" customWidth="1"/>
    <col min="6879" max="6879" width="0" style="24" hidden="1" customWidth="1"/>
    <col min="6880" max="6880" width="4.85546875" style="24" customWidth="1"/>
    <col min="6881" max="6881" width="6.85546875" style="24" customWidth="1"/>
    <col min="6882" max="6882" width="7.140625" style="24" customWidth="1"/>
    <col min="6883" max="6883" width="5.28515625" style="24" customWidth="1"/>
    <col min="6884" max="6884" width="5.5703125" style="24" customWidth="1"/>
    <col min="6885" max="6885" width="3.85546875" style="24" customWidth="1"/>
    <col min="6886" max="6886" width="3.42578125" style="24" customWidth="1"/>
    <col min="6887" max="6887" width="2.7109375" style="24" customWidth="1"/>
    <col min="6888" max="6888" width="2.85546875" style="24" customWidth="1"/>
    <col min="6889" max="6889" width="24.28515625" style="24" customWidth="1"/>
    <col min="6890" max="6890" width="8.28515625" style="24" customWidth="1"/>
    <col min="6891" max="6891" width="14.42578125" style="24" customWidth="1"/>
    <col min="6892" max="6892" width="14.5703125" style="24" customWidth="1"/>
    <col min="6893" max="6893" width="16.140625" style="24" customWidth="1"/>
    <col min="6894" max="6894" width="15.140625" style="24" customWidth="1"/>
    <col min="6895" max="6895" width="15.28515625" style="24" customWidth="1"/>
    <col min="6896" max="6898" width="15.140625" style="24" customWidth="1"/>
    <col min="6899" max="6899" width="21" style="24" customWidth="1"/>
    <col min="6900" max="6900" width="8.5703125" style="24" customWidth="1"/>
    <col min="6901" max="6901" width="5.140625" style="24" customWidth="1"/>
    <col min="6902" max="6905" width="12.7109375" style="24" customWidth="1"/>
    <col min="6906" max="6906" width="8.28515625" style="24" customWidth="1"/>
    <col min="6907" max="6907" width="3" style="24" customWidth="1"/>
    <col min="6908" max="6908" width="3.140625" style="24" customWidth="1"/>
    <col min="6909" max="6909" width="10.5703125" style="24" customWidth="1"/>
    <col min="6910" max="6910" width="10" style="24" customWidth="1"/>
    <col min="6911" max="6911" width="10.85546875" style="24" customWidth="1"/>
    <col min="6912" max="6912" width="9.7109375" style="24" customWidth="1"/>
    <col min="6913" max="6913" width="13.85546875" style="24" customWidth="1"/>
    <col min="6914" max="6914" width="16" style="24" customWidth="1"/>
    <col min="6915" max="6915" width="8.85546875" style="24"/>
    <col min="6916" max="6916" width="12.5703125" style="24" bestFit="1" customWidth="1"/>
    <col min="6917" max="6918" width="8.85546875" style="24"/>
    <col min="6919" max="6919" width="71.5703125" style="24" customWidth="1"/>
    <col min="6920" max="7131" width="8.85546875" style="24"/>
    <col min="7132" max="7132" width="3.28515625" style="24" customWidth="1"/>
    <col min="7133" max="7133" width="5.85546875" style="24" customWidth="1"/>
    <col min="7134" max="7134" width="13.85546875" style="24" customWidth="1"/>
    <col min="7135" max="7135" width="0" style="24" hidden="1" customWidth="1"/>
    <col min="7136" max="7136" width="4.85546875" style="24" customWidth="1"/>
    <col min="7137" max="7137" width="6.85546875" style="24" customWidth="1"/>
    <col min="7138" max="7138" width="7.140625" style="24" customWidth="1"/>
    <col min="7139" max="7139" width="5.28515625" style="24" customWidth="1"/>
    <col min="7140" max="7140" width="5.5703125" style="24" customWidth="1"/>
    <col min="7141" max="7141" width="3.85546875" style="24" customWidth="1"/>
    <col min="7142" max="7142" width="3.42578125" style="24" customWidth="1"/>
    <col min="7143" max="7143" width="2.7109375" style="24" customWidth="1"/>
    <col min="7144" max="7144" width="2.85546875" style="24" customWidth="1"/>
    <col min="7145" max="7145" width="24.28515625" style="24" customWidth="1"/>
    <col min="7146" max="7146" width="8.28515625" style="24" customWidth="1"/>
    <col min="7147" max="7147" width="14.42578125" style="24" customWidth="1"/>
    <col min="7148" max="7148" width="14.5703125" style="24" customWidth="1"/>
    <col min="7149" max="7149" width="16.140625" style="24" customWidth="1"/>
    <col min="7150" max="7150" width="15.140625" style="24" customWidth="1"/>
    <col min="7151" max="7151" width="15.28515625" style="24" customWidth="1"/>
    <col min="7152" max="7154" width="15.140625" style="24" customWidth="1"/>
    <col min="7155" max="7155" width="21" style="24" customWidth="1"/>
    <col min="7156" max="7156" width="8.5703125" style="24" customWidth="1"/>
    <col min="7157" max="7157" width="5.140625" style="24" customWidth="1"/>
    <col min="7158" max="7161" width="12.7109375" style="24" customWidth="1"/>
    <col min="7162" max="7162" width="8.28515625" style="24" customWidth="1"/>
    <col min="7163" max="7163" width="3" style="24" customWidth="1"/>
    <col min="7164" max="7164" width="3.140625" style="24" customWidth="1"/>
    <col min="7165" max="7165" width="10.5703125" style="24" customWidth="1"/>
    <col min="7166" max="7166" width="10" style="24" customWidth="1"/>
    <col min="7167" max="7167" width="10.85546875" style="24" customWidth="1"/>
    <col min="7168" max="7168" width="9.7109375" style="24" customWidth="1"/>
    <col min="7169" max="7169" width="13.85546875" style="24" customWidth="1"/>
    <col min="7170" max="7170" width="16" style="24" customWidth="1"/>
    <col min="7171" max="7171" width="8.85546875" style="24"/>
    <col min="7172" max="7172" width="12.5703125" style="24" bestFit="1" customWidth="1"/>
    <col min="7173" max="7174" width="8.85546875" style="24"/>
    <col min="7175" max="7175" width="71.5703125" style="24" customWidth="1"/>
    <col min="7176" max="7387" width="8.85546875" style="24"/>
    <col min="7388" max="7388" width="3.28515625" style="24" customWidth="1"/>
    <col min="7389" max="7389" width="5.85546875" style="24" customWidth="1"/>
    <col min="7390" max="7390" width="13.85546875" style="24" customWidth="1"/>
    <col min="7391" max="7391" width="0" style="24" hidden="1" customWidth="1"/>
    <col min="7392" max="7392" width="4.85546875" style="24" customWidth="1"/>
    <col min="7393" max="7393" width="6.85546875" style="24" customWidth="1"/>
    <col min="7394" max="7394" width="7.140625" style="24" customWidth="1"/>
    <col min="7395" max="7395" width="5.28515625" style="24" customWidth="1"/>
    <col min="7396" max="7396" width="5.5703125" style="24" customWidth="1"/>
    <col min="7397" max="7397" width="3.85546875" style="24" customWidth="1"/>
    <col min="7398" max="7398" width="3.42578125" style="24" customWidth="1"/>
    <col min="7399" max="7399" width="2.7109375" style="24" customWidth="1"/>
    <col min="7400" max="7400" width="2.85546875" style="24" customWidth="1"/>
    <col min="7401" max="7401" width="24.28515625" style="24" customWidth="1"/>
    <col min="7402" max="7402" width="8.28515625" style="24" customWidth="1"/>
    <col min="7403" max="7403" width="14.42578125" style="24" customWidth="1"/>
    <col min="7404" max="7404" width="14.5703125" style="24" customWidth="1"/>
    <col min="7405" max="7405" width="16.140625" style="24" customWidth="1"/>
    <col min="7406" max="7406" width="15.140625" style="24" customWidth="1"/>
    <col min="7407" max="7407" width="15.28515625" style="24" customWidth="1"/>
    <col min="7408" max="7410" width="15.140625" style="24" customWidth="1"/>
    <col min="7411" max="7411" width="21" style="24" customWidth="1"/>
    <col min="7412" max="7412" width="8.5703125" style="24" customWidth="1"/>
    <col min="7413" max="7413" width="5.140625" style="24" customWidth="1"/>
    <col min="7414" max="7417" width="12.7109375" style="24" customWidth="1"/>
    <col min="7418" max="7418" width="8.28515625" style="24" customWidth="1"/>
    <col min="7419" max="7419" width="3" style="24" customWidth="1"/>
    <col min="7420" max="7420" width="3.140625" style="24" customWidth="1"/>
    <col min="7421" max="7421" width="10.5703125" style="24" customWidth="1"/>
    <col min="7422" max="7422" width="10" style="24" customWidth="1"/>
    <col min="7423" max="7423" width="10.85546875" style="24" customWidth="1"/>
    <col min="7424" max="7424" width="9.7109375" style="24" customWidth="1"/>
    <col min="7425" max="7425" width="13.85546875" style="24" customWidth="1"/>
    <col min="7426" max="7426" width="16" style="24" customWidth="1"/>
    <col min="7427" max="7427" width="8.85546875" style="24"/>
    <col min="7428" max="7428" width="12.5703125" style="24" bestFit="1" customWidth="1"/>
    <col min="7429" max="7430" width="8.85546875" style="24"/>
    <col min="7431" max="7431" width="71.5703125" style="24" customWidth="1"/>
    <col min="7432" max="7643" width="8.85546875" style="24"/>
    <col min="7644" max="7644" width="3.28515625" style="24" customWidth="1"/>
    <col min="7645" max="7645" width="5.85546875" style="24" customWidth="1"/>
    <col min="7646" max="7646" width="13.85546875" style="24" customWidth="1"/>
    <col min="7647" max="7647" width="0" style="24" hidden="1" customWidth="1"/>
    <col min="7648" max="7648" width="4.85546875" style="24" customWidth="1"/>
    <col min="7649" max="7649" width="6.85546875" style="24" customWidth="1"/>
    <col min="7650" max="7650" width="7.140625" style="24" customWidth="1"/>
    <col min="7651" max="7651" width="5.28515625" style="24" customWidth="1"/>
    <col min="7652" max="7652" width="5.5703125" style="24" customWidth="1"/>
    <col min="7653" max="7653" width="3.85546875" style="24" customWidth="1"/>
    <col min="7654" max="7654" width="3.42578125" style="24" customWidth="1"/>
    <col min="7655" max="7655" width="2.7109375" style="24" customWidth="1"/>
    <col min="7656" max="7656" width="2.85546875" style="24" customWidth="1"/>
    <col min="7657" max="7657" width="24.28515625" style="24" customWidth="1"/>
    <col min="7658" max="7658" width="8.28515625" style="24" customWidth="1"/>
    <col min="7659" max="7659" width="14.42578125" style="24" customWidth="1"/>
    <col min="7660" max="7660" width="14.5703125" style="24" customWidth="1"/>
    <col min="7661" max="7661" width="16.140625" style="24" customWidth="1"/>
    <col min="7662" max="7662" width="15.140625" style="24" customWidth="1"/>
    <col min="7663" max="7663" width="15.28515625" style="24" customWidth="1"/>
    <col min="7664" max="7666" width="15.140625" style="24" customWidth="1"/>
    <col min="7667" max="7667" width="21" style="24" customWidth="1"/>
    <col min="7668" max="7668" width="8.5703125" style="24" customWidth="1"/>
    <col min="7669" max="7669" width="5.140625" style="24" customWidth="1"/>
    <col min="7670" max="7673" width="12.7109375" style="24" customWidth="1"/>
    <col min="7674" max="7674" width="8.28515625" style="24" customWidth="1"/>
    <col min="7675" max="7675" width="3" style="24" customWidth="1"/>
    <col min="7676" max="7676" width="3.140625" style="24" customWidth="1"/>
    <col min="7677" max="7677" width="10.5703125" style="24" customWidth="1"/>
    <col min="7678" max="7678" width="10" style="24" customWidth="1"/>
    <col min="7679" max="7679" width="10.85546875" style="24" customWidth="1"/>
    <col min="7680" max="7680" width="9.7109375" style="24" customWidth="1"/>
    <col min="7681" max="7681" width="13.85546875" style="24" customWidth="1"/>
    <col min="7682" max="7682" width="16" style="24" customWidth="1"/>
    <col min="7683" max="7683" width="8.85546875" style="24"/>
    <col min="7684" max="7684" width="12.5703125" style="24" bestFit="1" customWidth="1"/>
    <col min="7685" max="7686" width="8.85546875" style="24"/>
    <col min="7687" max="7687" width="71.5703125" style="24" customWidth="1"/>
    <col min="7688" max="7899" width="8.85546875" style="24"/>
    <col min="7900" max="7900" width="3.28515625" style="24" customWidth="1"/>
    <col min="7901" max="7901" width="5.85546875" style="24" customWidth="1"/>
    <col min="7902" max="7902" width="13.85546875" style="24" customWidth="1"/>
    <col min="7903" max="7903" width="0" style="24" hidden="1" customWidth="1"/>
    <col min="7904" max="7904" width="4.85546875" style="24" customWidth="1"/>
    <col min="7905" max="7905" width="6.85546875" style="24" customWidth="1"/>
    <col min="7906" max="7906" width="7.140625" style="24" customWidth="1"/>
    <col min="7907" max="7907" width="5.28515625" style="24" customWidth="1"/>
    <col min="7908" max="7908" width="5.5703125" style="24" customWidth="1"/>
    <col min="7909" max="7909" width="3.85546875" style="24" customWidth="1"/>
    <col min="7910" max="7910" width="3.42578125" style="24" customWidth="1"/>
    <col min="7911" max="7911" width="2.7109375" style="24" customWidth="1"/>
    <col min="7912" max="7912" width="2.85546875" style="24" customWidth="1"/>
    <col min="7913" max="7913" width="24.28515625" style="24" customWidth="1"/>
    <col min="7914" max="7914" width="8.28515625" style="24" customWidth="1"/>
    <col min="7915" max="7915" width="14.42578125" style="24" customWidth="1"/>
    <col min="7916" max="7916" width="14.5703125" style="24" customWidth="1"/>
    <col min="7917" max="7917" width="16.140625" style="24" customWidth="1"/>
    <col min="7918" max="7918" width="15.140625" style="24" customWidth="1"/>
    <col min="7919" max="7919" width="15.28515625" style="24" customWidth="1"/>
    <col min="7920" max="7922" width="15.140625" style="24" customWidth="1"/>
    <col min="7923" max="7923" width="21" style="24" customWidth="1"/>
    <col min="7924" max="7924" width="8.5703125" style="24" customWidth="1"/>
    <col min="7925" max="7925" width="5.140625" style="24" customWidth="1"/>
    <col min="7926" max="7929" width="12.7109375" style="24" customWidth="1"/>
    <col min="7930" max="7930" width="8.28515625" style="24" customWidth="1"/>
    <col min="7931" max="7931" width="3" style="24" customWidth="1"/>
    <col min="7932" max="7932" width="3.140625" style="24" customWidth="1"/>
    <col min="7933" max="7933" width="10.5703125" style="24" customWidth="1"/>
    <col min="7934" max="7934" width="10" style="24" customWidth="1"/>
    <col min="7935" max="7935" width="10.85546875" style="24" customWidth="1"/>
    <col min="7936" max="7936" width="9.7109375" style="24" customWidth="1"/>
    <col min="7937" max="7937" width="13.85546875" style="24" customWidth="1"/>
    <col min="7938" max="7938" width="16" style="24" customWidth="1"/>
    <col min="7939" max="7939" width="8.85546875" style="24"/>
    <col min="7940" max="7940" width="12.5703125" style="24" bestFit="1" customWidth="1"/>
    <col min="7941" max="7942" width="8.85546875" style="24"/>
    <col min="7943" max="7943" width="71.5703125" style="24" customWidth="1"/>
    <col min="7944" max="8155" width="8.85546875" style="24"/>
    <col min="8156" max="8156" width="3.28515625" style="24" customWidth="1"/>
    <col min="8157" max="8157" width="5.85546875" style="24" customWidth="1"/>
    <col min="8158" max="8158" width="13.85546875" style="24" customWidth="1"/>
    <col min="8159" max="8159" width="0" style="24" hidden="1" customWidth="1"/>
    <col min="8160" max="8160" width="4.85546875" style="24" customWidth="1"/>
    <col min="8161" max="8161" width="6.85546875" style="24" customWidth="1"/>
    <col min="8162" max="8162" width="7.140625" style="24" customWidth="1"/>
    <col min="8163" max="8163" width="5.28515625" style="24" customWidth="1"/>
    <col min="8164" max="8164" width="5.5703125" style="24" customWidth="1"/>
    <col min="8165" max="8165" width="3.85546875" style="24" customWidth="1"/>
    <col min="8166" max="8166" width="3.42578125" style="24" customWidth="1"/>
    <col min="8167" max="8167" width="2.7109375" style="24" customWidth="1"/>
    <col min="8168" max="8168" width="2.85546875" style="24" customWidth="1"/>
    <col min="8169" max="8169" width="24.28515625" style="24" customWidth="1"/>
    <col min="8170" max="8170" width="8.28515625" style="24" customWidth="1"/>
    <col min="8171" max="8171" width="14.42578125" style="24" customWidth="1"/>
    <col min="8172" max="8172" width="14.5703125" style="24" customWidth="1"/>
    <col min="8173" max="8173" width="16.140625" style="24" customWidth="1"/>
    <col min="8174" max="8174" width="15.140625" style="24" customWidth="1"/>
    <col min="8175" max="8175" width="15.28515625" style="24" customWidth="1"/>
    <col min="8176" max="8178" width="15.140625" style="24" customWidth="1"/>
    <col min="8179" max="8179" width="21" style="24" customWidth="1"/>
    <col min="8180" max="8180" width="8.5703125" style="24" customWidth="1"/>
    <col min="8181" max="8181" width="5.140625" style="24" customWidth="1"/>
    <col min="8182" max="8185" width="12.7109375" style="24" customWidth="1"/>
    <col min="8186" max="8186" width="8.28515625" style="24" customWidth="1"/>
    <col min="8187" max="8187" width="3" style="24" customWidth="1"/>
    <col min="8188" max="8188" width="3.140625" style="24" customWidth="1"/>
    <col min="8189" max="8189" width="10.5703125" style="24" customWidth="1"/>
    <col min="8190" max="8190" width="10" style="24" customWidth="1"/>
    <col min="8191" max="8191" width="10.85546875" style="24" customWidth="1"/>
    <col min="8192" max="8192" width="9.7109375" style="24" customWidth="1"/>
    <col min="8193" max="8193" width="13.85546875" style="24" customWidth="1"/>
    <col min="8194" max="8194" width="16" style="24" customWidth="1"/>
    <col min="8195" max="8195" width="8.85546875" style="24"/>
    <col min="8196" max="8196" width="12.5703125" style="24" bestFit="1" customWidth="1"/>
    <col min="8197" max="8198" width="8.85546875" style="24"/>
    <col min="8199" max="8199" width="71.5703125" style="24" customWidth="1"/>
    <col min="8200" max="8411" width="8.85546875" style="24"/>
    <col min="8412" max="8412" width="3.28515625" style="24" customWidth="1"/>
    <col min="8413" max="8413" width="5.85546875" style="24" customWidth="1"/>
    <col min="8414" max="8414" width="13.85546875" style="24" customWidth="1"/>
    <col min="8415" max="8415" width="0" style="24" hidden="1" customWidth="1"/>
    <col min="8416" max="8416" width="4.85546875" style="24" customWidth="1"/>
    <col min="8417" max="8417" width="6.85546875" style="24" customWidth="1"/>
    <col min="8418" max="8418" width="7.140625" style="24" customWidth="1"/>
    <col min="8419" max="8419" width="5.28515625" style="24" customWidth="1"/>
    <col min="8420" max="8420" width="5.5703125" style="24" customWidth="1"/>
    <col min="8421" max="8421" width="3.85546875" style="24" customWidth="1"/>
    <col min="8422" max="8422" width="3.42578125" style="24" customWidth="1"/>
    <col min="8423" max="8423" width="2.7109375" style="24" customWidth="1"/>
    <col min="8424" max="8424" width="2.85546875" style="24" customWidth="1"/>
    <col min="8425" max="8425" width="24.28515625" style="24" customWidth="1"/>
    <col min="8426" max="8426" width="8.28515625" style="24" customWidth="1"/>
    <col min="8427" max="8427" width="14.42578125" style="24" customWidth="1"/>
    <col min="8428" max="8428" width="14.5703125" style="24" customWidth="1"/>
    <col min="8429" max="8429" width="16.140625" style="24" customWidth="1"/>
    <col min="8430" max="8430" width="15.140625" style="24" customWidth="1"/>
    <col min="8431" max="8431" width="15.28515625" style="24" customWidth="1"/>
    <col min="8432" max="8434" width="15.140625" style="24" customWidth="1"/>
    <col min="8435" max="8435" width="21" style="24" customWidth="1"/>
    <col min="8436" max="8436" width="8.5703125" style="24" customWidth="1"/>
    <col min="8437" max="8437" width="5.140625" style="24" customWidth="1"/>
    <col min="8438" max="8441" width="12.7109375" style="24" customWidth="1"/>
    <col min="8442" max="8442" width="8.28515625" style="24" customWidth="1"/>
    <col min="8443" max="8443" width="3" style="24" customWidth="1"/>
    <col min="8444" max="8444" width="3.140625" style="24" customWidth="1"/>
    <col min="8445" max="8445" width="10.5703125" style="24" customWidth="1"/>
    <col min="8446" max="8446" width="10" style="24" customWidth="1"/>
    <col min="8447" max="8447" width="10.85546875" style="24" customWidth="1"/>
    <col min="8448" max="8448" width="9.7109375" style="24" customWidth="1"/>
    <col min="8449" max="8449" width="13.85546875" style="24" customWidth="1"/>
    <col min="8450" max="8450" width="16" style="24" customWidth="1"/>
    <col min="8451" max="8451" width="8.85546875" style="24"/>
    <col min="8452" max="8452" width="12.5703125" style="24" bestFit="1" customWidth="1"/>
    <col min="8453" max="8454" width="8.85546875" style="24"/>
    <col min="8455" max="8455" width="71.5703125" style="24" customWidth="1"/>
    <col min="8456" max="8667" width="8.85546875" style="24"/>
    <col min="8668" max="8668" width="3.28515625" style="24" customWidth="1"/>
    <col min="8669" max="8669" width="5.85546875" style="24" customWidth="1"/>
    <col min="8670" max="8670" width="13.85546875" style="24" customWidth="1"/>
    <col min="8671" max="8671" width="0" style="24" hidden="1" customWidth="1"/>
    <col min="8672" max="8672" width="4.85546875" style="24" customWidth="1"/>
    <col min="8673" max="8673" width="6.85546875" style="24" customWidth="1"/>
    <col min="8674" max="8674" width="7.140625" style="24" customWidth="1"/>
    <col min="8675" max="8675" width="5.28515625" style="24" customWidth="1"/>
    <col min="8676" max="8676" width="5.5703125" style="24" customWidth="1"/>
    <col min="8677" max="8677" width="3.85546875" style="24" customWidth="1"/>
    <col min="8678" max="8678" width="3.42578125" style="24" customWidth="1"/>
    <col min="8679" max="8679" width="2.7109375" style="24" customWidth="1"/>
    <col min="8680" max="8680" width="2.85546875" style="24" customWidth="1"/>
    <col min="8681" max="8681" width="24.28515625" style="24" customWidth="1"/>
    <col min="8682" max="8682" width="8.28515625" style="24" customWidth="1"/>
    <col min="8683" max="8683" width="14.42578125" style="24" customWidth="1"/>
    <col min="8684" max="8684" width="14.5703125" style="24" customWidth="1"/>
    <col min="8685" max="8685" width="16.140625" style="24" customWidth="1"/>
    <col min="8686" max="8686" width="15.140625" style="24" customWidth="1"/>
    <col min="8687" max="8687" width="15.28515625" style="24" customWidth="1"/>
    <col min="8688" max="8690" width="15.140625" style="24" customWidth="1"/>
    <col min="8691" max="8691" width="21" style="24" customWidth="1"/>
    <col min="8692" max="8692" width="8.5703125" style="24" customWidth="1"/>
    <col min="8693" max="8693" width="5.140625" style="24" customWidth="1"/>
    <col min="8694" max="8697" width="12.7109375" style="24" customWidth="1"/>
    <col min="8698" max="8698" width="8.28515625" style="24" customWidth="1"/>
    <col min="8699" max="8699" width="3" style="24" customWidth="1"/>
    <col min="8700" max="8700" width="3.140625" style="24" customWidth="1"/>
    <col min="8701" max="8701" width="10.5703125" style="24" customWidth="1"/>
    <col min="8702" max="8702" width="10" style="24" customWidth="1"/>
    <col min="8703" max="8703" width="10.85546875" style="24" customWidth="1"/>
    <col min="8704" max="8704" width="9.7109375" style="24" customWidth="1"/>
    <col min="8705" max="8705" width="13.85546875" style="24" customWidth="1"/>
    <col min="8706" max="8706" width="16" style="24" customWidth="1"/>
    <col min="8707" max="8707" width="8.85546875" style="24"/>
    <col min="8708" max="8708" width="12.5703125" style="24" bestFit="1" customWidth="1"/>
    <col min="8709" max="8710" width="8.85546875" style="24"/>
    <col min="8711" max="8711" width="71.5703125" style="24" customWidth="1"/>
    <col min="8712" max="8923" width="8.85546875" style="24"/>
    <col min="8924" max="8924" width="3.28515625" style="24" customWidth="1"/>
    <col min="8925" max="8925" width="5.85546875" style="24" customWidth="1"/>
    <col min="8926" max="8926" width="13.85546875" style="24" customWidth="1"/>
    <col min="8927" max="8927" width="0" style="24" hidden="1" customWidth="1"/>
    <col min="8928" max="8928" width="4.85546875" style="24" customWidth="1"/>
    <col min="8929" max="8929" width="6.85546875" style="24" customWidth="1"/>
    <col min="8930" max="8930" width="7.140625" style="24" customWidth="1"/>
    <col min="8931" max="8931" width="5.28515625" style="24" customWidth="1"/>
    <col min="8932" max="8932" width="5.5703125" style="24" customWidth="1"/>
    <col min="8933" max="8933" width="3.85546875" style="24" customWidth="1"/>
    <col min="8934" max="8934" width="3.42578125" style="24" customWidth="1"/>
    <col min="8935" max="8935" width="2.7109375" style="24" customWidth="1"/>
    <col min="8936" max="8936" width="2.85546875" style="24" customWidth="1"/>
    <col min="8937" max="8937" width="24.28515625" style="24" customWidth="1"/>
    <col min="8938" max="8938" width="8.28515625" style="24" customWidth="1"/>
    <col min="8939" max="8939" width="14.42578125" style="24" customWidth="1"/>
    <col min="8940" max="8940" width="14.5703125" style="24" customWidth="1"/>
    <col min="8941" max="8941" width="16.140625" style="24" customWidth="1"/>
    <col min="8942" max="8942" width="15.140625" style="24" customWidth="1"/>
    <col min="8943" max="8943" width="15.28515625" style="24" customWidth="1"/>
    <col min="8944" max="8946" width="15.140625" style="24" customWidth="1"/>
    <col min="8947" max="8947" width="21" style="24" customWidth="1"/>
    <col min="8948" max="8948" width="8.5703125" style="24" customWidth="1"/>
    <col min="8949" max="8949" width="5.140625" style="24" customWidth="1"/>
    <col min="8950" max="8953" width="12.7109375" style="24" customWidth="1"/>
    <col min="8954" max="8954" width="8.28515625" style="24" customWidth="1"/>
    <col min="8955" max="8955" width="3" style="24" customWidth="1"/>
    <col min="8956" max="8956" width="3.140625" style="24" customWidth="1"/>
    <col min="8957" max="8957" width="10.5703125" style="24" customWidth="1"/>
    <col min="8958" max="8958" width="10" style="24" customWidth="1"/>
    <col min="8959" max="8959" width="10.85546875" style="24" customWidth="1"/>
    <col min="8960" max="8960" width="9.7109375" style="24" customWidth="1"/>
    <col min="8961" max="8961" width="13.85546875" style="24" customWidth="1"/>
    <col min="8962" max="8962" width="16" style="24" customWidth="1"/>
    <col min="8963" max="8963" width="8.85546875" style="24"/>
    <col min="8964" max="8964" width="12.5703125" style="24" bestFit="1" customWidth="1"/>
    <col min="8965" max="8966" width="8.85546875" style="24"/>
    <col min="8967" max="8967" width="71.5703125" style="24" customWidth="1"/>
    <col min="8968" max="9179" width="8.85546875" style="24"/>
    <col min="9180" max="9180" width="3.28515625" style="24" customWidth="1"/>
    <col min="9181" max="9181" width="5.85546875" style="24" customWidth="1"/>
    <col min="9182" max="9182" width="13.85546875" style="24" customWidth="1"/>
    <col min="9183" max="9183" width="0" style="24" hidden="1" customWidth="1"/>
    <col min="9184" max="9184" width="4.85546875" style="24" customWidth="1"/>
    <col min="9185" max="9185" width="6.85546875" style="24" customWidth="1"/>
    <col min="9186" max="9186" width="7.140625" style="24" customWidth="1"/>
    <col min="9187" max="9187" width="5.28515625" style="24" customWidth="1"/>
    <col min="9188" max="9188" width="5.5703125" style="24" customWidth="1"/>
    <col min="9189" max="9189" width="3.85546875" style="24" customWidth="1"/>
    <col min="9190" max="9190" width="3.42578125" style="24" customWidth="1"/>
    <col min="9191" max="9191" width="2.7109375" style="24" customWidth="1"/>
    <col min="9192" max="9192" width="2.85546875" style="24" customWidth="1"/>
    <col min="9193" max="9193" width="24.28515625" style="24" customWidth="1"/>
    <col min="9194" max="9194" width="8.28515625" style="24" customWidth="1"/>
    <col min="9195" max="9195" width="14.42578125" style="24" customWidth="1"/>
    <col min="9196" max="9196" width="14.5703125" style="24" customWidth="1"/>
    <col min="9197" max="9197" width="16.140625" style="24" customWidth="1"/>
    <col min="9198" max="9198" width="15.140625" style="24" customWidth="1"/>
    <col min="9199" max="9199" width="15.28515625" style="24" customWidth="1"/>
    <col min="9200" max="9202" width="15.140625" style="24" customWidth="1"/>
    <col min="9203" max="9203" width="21" style="24" customWidth="1"/>
    <col min="9204" max="9204" width="8.5703125" style="24" customWidth="1"/>
    <col min="9205" max="9205" width="5.140625" style="24" customWidth="1"/>
    <col min="9206" max="9209" width="12.7109375" style="24" customWidth="1"/>
    <col min="9210" max="9210" width="8.28515625" style="24" customWidth="1"/>
    <col min="9211" max="9211" width="3" style="24" customWidth="1"/>
    <col min="9212" max="9212" width="3.140625" style="24" customWidth="1"/>
    <col min="9213" max="9213" width="10.5703125" style="24" customWidth="1"/>
    <col min="9214" max="9214" width="10" style="24" customWidth="1"/>
    <col min="9215" max="9215" width="10.85546875" style="24" customWidth="1"/>
    <col min="9216" max="9216" width="9.7109375" style="24" customWidth="1"/>
    <col min="9217" max="9217" width="13.85546875" style="24" customWidth="1"/>
    <col min="9218" max="9218" width="16" style="24" customWidth="1"/>
    <col min="9219" max="9219" width="8.85546875" style="24"/>
    <col min="9220" max="9220" width="12.5703125" style="24" bestFit="1" customWidth="1"/>
    <col min="9221" max="9222" width="8.85546875" style="24"/>
    <col min="9223" max="9223" width="71.5703125" style="24" customWidth="1"/>
    <col min="9224" max="9435" width="8.85546875" style="24"/>
    <col min="9436" max="9436" width="3.28515625" style="24" customWidth="1"/>
    <col min="9437" max="9437" width="5.85546875" style="24" customWidth="1"/>
    <col min="9438" max="9438" width="13.85546875" style="24" customWidth="1"/>
    <col min="9439" max="9439" width="0" style="24" hidden="1" customWidth="1"/>
    <col min="9440" max="9440" width="4.85546875" style="24" customWidth="1"/>
    <col min="9441" max="9441" width="6.85546875" style="24" customWidth="1"/>
    <col min="9442" max="9442" width="7.140625" style="24" customWidth="1"/>
    <col min="9443" max="9443" width="5.28515625" style="24" customWidth="1"/>
    <col min="9444" max="9444" width="5.5703125" style="24" customWidth="1"/>
    <col min="9445" max="9445" width="3.85546875" style="24" customWidth="1"/>
    <col min="9446" max="9446" width="3.42578125" style="24" customWidth="1"/>
    <col min="9447" max="9447" width="2.7109375" style="24" customWidth="1"/>
    <col min="9448" max="9448" width="2.85546875" style="24" customWidth="1"/>
    <col min="9449" max="9449" width="24.28515625" style="24" customWidth="1"/>
    <col min="9450" max="9450" width="8.28515625" style="24" customWidth="1"/>
    <col min="9451" max="9451" width="14.42578125" style="24" customWidth="1"/>
    <col min="9452" max="9452" width="14.5703125" style="24" customWidth="1"/>
    <col min="9453" max="9453" width="16.140625" style="24" customWidth="1"/>
    <col min="9454" max="9454" width="15.140625" style="24" customWidth="1"/>
    <col min="9455" max="9455" width="15.28515625" style="24" customWidth="1"/>
    <col min="9456" max="9458" width="15.140625" style="24" customWidth="1"/>
    <col min="9459" max="9459" width="21" style="24" customWidth="1"/>
    <col min="9460" max="9460" width="8.5703125" style="24" customWidth="1"/>
    <col min="9461" max="9461" width="5.140625" style="24" customWidth="1"/>
    <col min="9462" max="9465" width="12.7109375" style="24" customWidth="1"/>
    <col min="9466" max="9466" width="8.28515625" style="24" customWidth="1"/>
    <col min="9467" max="9467" width="3" style="24" customWidth="1"/>
    <col min="9468" max="9468" width="3.140625" style="24" customWidth="1"/>
    <col min="9469" max="9469" width="10.5703125" style="24" customWidth="1"/>
    <col min="9470" max="9470" width="10" style="24" customWidth="1"/>
    <col min="9471" max="9471" width="10.85546875" style="24" customWidth="1"/>
    <col min="9472" max="9472" width="9.7109375" style="24" customWidth="1"/>
    <col min="9473" max="9473" width="13.85546875" style="24" customWidth="1"/>
    <col min="9474" max="9474" width="16" style="24" customWidth="1"/>
    <col min="9475" max="9475" width="8.85546875" style="24"/>
    <col min="9476" max="9476" width="12.5703125" style="24" bestFit="1" customWidth="1"/>
    <col min="9477" max="9478" width="8.85546875" style="24"/>
    <col min="9479" max="9479" width="71.5703125" style="24" customWidth="1"/>
    <col min="9480" max="9691" width="8.85546875" style="24"/>
    <col min="9692" max="9692" width="3.28515625" style="24" customWidth="1"/>
    <col min="9693" max="9693" width="5.85546875" style="24" customWidth="1"/>
    <col min="9694" max="9694" width="13.85546875" style="24" customWidth="1"/>
    <col min="9695" max="9695" width="0" style="24" hidden="1" customWidth="1"/>
    <col min="9696" max="9696" width="4.85546875" style="24" customWidth="1"/>
    <col min="9697" max="9697" width="6.85546875" style="24" customWidth="1"/>
    <col min="9698" max="9698" width="7.140625" style="24" customWidth="1"/>
    <col min="9699" max="9699" width="5.28515625" style="24" customWidth="1"/>
    <col min="9700" max="9700" width="5.5703125" style="24" customWidth="1"/>
    <col min="9701" max="9701" width="3.85546875" style="24" customWidth="1"/>
    <col min="9702" max="9702" width="3.42578125" style="24" customWidth="1"/>
    <col min="9703" max="9703" width="2.7109375" style="24" customWidth="1"/>
    <col min="9704" max="9704" width="2.85546875" style="24" customWidth="1"/>
    <col min="9705" max="9705" width="24.28515625" style="24" customWidth="1"/>
    <col min="9706" max="9706" width="8.28515625" style="24" customWidth="1"/>
    <col min="9707" max="9707" width="14.42578125" style="24" customWidth="1"/>
    <col min="9708" max="9708" width="14.5703125" style="24" customWidth="1"/>
    <col min="9709" max="9709" width="16.140625" style="24" customWidth="1"/>
    <col min="9710" max="9710" width="15.140625" style="24" customWidth="1"/>
    <col min="9711" max="9711" width="15.28515625" style="24" customWidth="1"/>
    <col min="9712" max="9714" width="15.140625" style="24" customWidth="1"/>
    <col min="9715" max="9715" width="21" style="24" customWidth="1"/>
    <col min="9716" max="9716" width="8.5703125" style="24" customWidth="1"/>
    <col min="9717" max="9717" width="5.140625" style="24" customWidth="1"/>
    <col min="9718" max="9721" width="12.7109375" style="24" customWidth="1"/>
    <col min="9722" max="9722" width="8.28515625" style="24" customWidth="1"/>
    <col min="9723" max="9723" width="3" style="24" customWidth="1"/>
    <col min="9724" max="9724" width="3.140625" style="24" customWidth="1"/>
    <col min="9725" max="9725" width="10.5703125" style="24" customWidth="1"/>
    <col min="9726" max="9726" width="10" style="24" customWidth="1"/>
    <col min="9727" max="9727" width="10.85546875" style="24" customWidth="1"/>
    <col min="9728" max="9728" width="9.7109375" style="24" customWidth="1"/>
    <col min="9729" max="9729" width="13.85546875" style="24" customWidth="1"/>
    <col min="9730" max="9730" width="16" style="24" customWidth="1"/>
    <col min="9731" max="9731" width="8.85546875" style="24"/>
    <col min="9732" max="9732" width="12.5703125" style="24" bestFit="1" customWidth="1"/>
    <col min="9733" max="9734" width="8.85546875" style="24"/>
    <col min="9735" max="9735" width="71.5703125" style="24" customWidth="1"/>
    <col min="9736" max="9947" width="8.85546875" style="24"/>
    <col min="9948" max="9948" width="3.28515625" style="24" customWidth="1"/>
    <col min="9949" max="9949" width="5.85546875" style="24" customWidth="1"/>
    <col min="9950" max="9950" width="13.85546875" style="24" customWidth="1"/>
    <col min="9951" max="9951" width="0" style="24" hidden="1" customWidth="1"/>
    <col min="9952" max="9952" width="4.85546875" style="24" customWidth="1"/>
    <col min="9953" max="9953" width="6.85546875" style="24" customWidth="1"/>
    <col min="9954" max="9954" width="7.140625" style="24" customWidth="1"/>
    <col min="9955" max="9955" width="5.28515625" style="24" customWidth="1"/>
    <col min="9956" max="9956" width="5.5703125" style="24" customWidth="1"/>
    <col min="9957" max="9957" width="3.85546875" style="24" customWidth="1"/>
    <col min="9958" max="9958" width="3.42578125" style="24" customWidth="1"/>
    <col min="9959" max="9959" width="2.7109375" style="24" customWidth="1"/>
    <col min="9960" max="9960" width="2.85546875" style="24" customWidth="1"/>
    <col min="9961" max="9961" width="24.28515625" style="24" customWidth="1"/>
    <col min="9962" max="9962" width="8.28515625" style="24" customWidth="1"/>
    <col min="9963" max="9963" width="14.42578125" style="24" customWidth="1"/>
    <col min="9964" max="9964" width="14.5703125" style="24" customWidth="1"/>
    <col min="9965" max="9965" width="16.140625" style="24" customWidth="1"/>
    <col min="9966" max="9966" width="15.140625" style="24" customWidth="1"/>
    <col min="9967" max="9967" width="15.28515625" style="24" customWidth="1"/>
    <col min="9968" max="9970" width="15.140625" style="24" customWidth="1"/>
    <col min="9971" max="9971" width="21" style="24" customWidth="1"/>
    <col min="9972" max="9972" width="8.5703125" style="24" customWidth="1"/>
    <col min="9973" max="9973" width="5.140625" style="24" customWidth="1"/>
    <col min="9974" max="9977" width="12.7109375" style="24" customWidth="1"/>
    <col min="9978" max="9978" width="8.28515625" style="24" customWidth="1"/>
    <col min="9979" max="9979" width="3" style="24" customWidth="1"/>
    <col min="9980" max="9980" width="3.140625" style="24" customWidth="1"/>
    <col min="9981" max="9981" width="10.5703125" style="24" customWidth="1"/>
    <col min="9982" max="9982" width="10" style="24" customWidth="1"/>
    <col min="9983" max="9983" width="10.85546875" style="24" customWidth="1"/>
    <col min="9984" max="9984" width="9.7109375" style="24" customWidth="1"/>
    <col min="9985" max="9985" width="13.85546875" style="24" customWidth="1"/>
    <col min="9986" max="9986" width="16" style="24" customWidth="1"/>
    <col min="9987" max="9987" width="8.85546875" style="24"/>
    <col min="9988" max="9988" width="12.5703125" style="24" bestFit="1" customWidth="1"/>
    <col min="9989" max="9990" width="8.85546875" style="24"/>
    <col min="9991" max="9991" width="71.5703125" style="24" customWidth="1"/>
    <col min="9992" max="10203" width="8.85546875" style="24"/>
    <col min="10204" max="10204" width="3.28515625" style="24" customWidth="1"/>
    <col min="10205" max="10205" width="5.85546875" style="24" customWidth="1"/>
    <col min="10206" max="10206" width="13.85546875" style="24" customWidth="1"/>
    <col min="10207" max="10207" width="0" style="24" hidden="1" customWidth="1"/>
    <col min="10208" max="10208" width="4.85546875" style="24" customWidth="1"/>
    <col min="10209" max="10209" width="6.85546875" style="24" customWidth="1"/>
    <col min="10210" max="10210" width="7.140625" style="24" customWidth="1"/>
    <col min="10211" max="10211" width="5.28515625" style="24" customWidth="1"/>
    <col min="10212" max="10212" width="5.5703125" style="24" customWidth="1"/>
    <col min="10213" max="10213" width="3.85546875" style="24" customWidth="1"/>
    <col min="10214" max="10214" width="3.42578125" style="24" customWidth="1"/>
    <col min="10215" max="10215" width="2.7109375" style="24" customWidth="1"/>
    <col min="10216" max="10216" width="2.85546875" style="24" customWidth="1"/>
    <col min="10217" max="10217" width="24.28515625" style="24" customWidth="1"/>
    <col min="10218" max="10218" width="8.28515625" style="24" customWidth="1"/>
    <col min="10219" max="10219" width="14.42578125" style="24" customWidth="1"/>
    <col min="10220" max="10220" width="14.5703125" style="24" customWidth="1"/>
    <col min="10221" max="10221" width="16.140625" style="24" customWidth="1"/>
    <col min="10222" max="10222" width="15.140625" style="24" customWidth="1"/>
    <col min="10223" max="10223" width="15.28515625" style="24" customWidth="1"/>
    <col min="10224" max="10226" width="15.140625" style="24" customWidth="1"/>
    <col min="10227" max="10227" width="21" style="24" customWidth="1"/>
    <col min="10228" max="10228" width="8.5703125" style="24" customWidth="1"/>
    <col min="10229" max="10229" width="5.140625" style="24" customWidth="1"/>
    <col min="10230" max="10233" width="12.7109375" style="24" customWidth="1"/>
    <col min="10234" max="10234" width="8.28515625" style="24" customWidth="1"/>
    <col min="10235" max="10235" width="3" style="24" customWidth="1"/>
    <col min="10236" max="10236" width="3.140625" style="24" customWidth="1"/>
    <col min="10237" max="10237" width="10.5703125" style="24" customWidth="1"/>
    <col min="10238" max="10238" width="10" style="24" customWidth="1"/>
    <col min="10239" max="10239" width="10.85546875" style="24" customWidth="1"/>
    <col min="10240" max="10240" width="9.7109375" style="24" customWidth="1"/>
    <col min="10241" max="10241" width="13.85546875" style="24" customWidth="1"/>
    <col min="10242" max="10242" width="16" style="24" customWidth="1"/>
    <col min="10243" max="10243" width="8.85546875" style="24"/>
    <col min="10244" max="10244" width="12.5703125" style="24" bestFit="1" customWidth="1"/>
    <col min="10245" max="10246" width="8.85546875" style="24"/>
    <col min="10247" max="10247" width="71.5703125" style="24" customWidth="1"/>
    <col min="10248" max="10459" width="8.85546875" style="24"/>
    <col min="10460" max="10460" width="3.28515625" style="24" customWidth="1"/>
    <col min="10461" max="10461" width="5.85546875" style="24" customWidth="1"/>
    <col min="10462" max="10462" width="13.85546875" style="24" customWidth="1"/>
    <col min="10463" max="10463" width="0" style="24" hidden="1" customWidth="1"/>
    <col min="10464" max="10464" width="4.85546875" style="24" customWidth="1"/>
    <col min="10465" max="10465" width="6.85546875" style="24" customWidth="1"/>
    <col min="10466" max="10466" width="7.140625" style="24" customWidth="1"/>
    <col min="10467" max="10467" width="5.28515625" style="24" customWidth="1"/>
    <col min="10468" max="10468" width="5.5703125" style="24" customWidth="1"/>
    <col min="10469" max="10469" width="3.85546875" style="24" customWidth="1"/>
    <col min="10470" max="10470" width="3.42578125" style="24" customWidth="1"/>
    <col min="10471" max="10471" width="2.7109375" style="24" customWidth="1"/>
    <col min="10472" max="10472" width="2.85546875" style="24" customWidth="1"/>
    <col min="10473" max="10473" width="24.28515625" style="24" customWidth="1"/>
    <col min="10474" max="10474" width="8.28515625" style="24" customWidth="1"/>
    <col min="10475" max="10475" width="14.42578125" style="24" customWidth="1"/>
    <col min="10476" max="10476" width="14.5703125" style="24" customWidth="1"/>
    <col min="10477" max="10477" width="16.140625" style="24" customWidth="1"/>
    <col min="10478" max="10478" width="15.140625" style="24" customWidth="1"/>
    <col min="10479" max="10479" width="15.28515625" style="24" customWidth="1"/>
    <col min="10480" max="10482" width="15.140625" style="24" customWidth="1"/>
    <col min="10483" max="10483" width="21" style="24" customWidth="1"/>
    <col min="10484" max="10484" width="8.5703125" style="24" customWidth="1"/>
    <col min="10485" max="10485" width="5.140625" style="24" customWidth="1"/>
    <col min="10486" max="10489" width="12.7109375" style="24" customWidth="1"/>
    <col min="10490" max="10490" width="8.28515625" style="24" customWidth="1"/>
    <col min="10491" max="10491" width="3" style="24" customWidth="1"/>
    <col min="10492" max="10492" width="3.140625" style="24" customWidth="1"/>
    <col min="10493" max="10493" width="10.5703125" style="24" customWidth="1"/>
    <col min="10494" max="10494" width="10" style="24" customWidth="1"/>
    <col min="10495" max="10495" width="10.85546875" style="24" customWidth="1"/>
    <col min="10496" max="10496" width="9.7109375" style="24" customWidth="1"/>
    <col min="10497" max="10497" width="13.85546875" style="24" customWidth="1"/>
    <col min="10498" max="10498" width="16" style="24" customWidth="1"/>
    <col min="10499" max="10499" width="8.85546875" style="24"/>
    <col min="10500" max="10500" width="12.5703125" style="24" bestFit="1" customWidth="1"/>
    <col min="10501" max="10502" width="8.85546875" style="24"/>
    <col min="10503" max="10503" width="71.5703125" style="24" customWidth="1"/>
    <col min="10504" max="10715" width="8.85546875" style="24"/>
    <col min="10716" max="10716" width="3.28515625" style="24" customWidth="1"/>
    <col min="10717" max="10717" width="5.85546875" style="24" customWidth="1"/>
    <col min="10718" max="10718" width="13.85546875" style="24" customWidth="1"/>
    <col min="10719" max="10719" width="0" style="24" hidden="1" customWidth="1"/>
    <col min="10720" max="10720" width="4.85546875" style="24" customWidth="1"/>
    <col min="10721" max="10721" width="6.85546875" style="24" customWidth="1"/>
    <col min="10722" max="10722" width="7.140625" style="24" customWidth="1"/>
    <col min="10723" max="10723" width="5.28515625" style="24" customWidth="1"/>
    <col min="10724" max="10724" width="5.5703125" style="24" customWidth="1"/>
    <col min="10725" max="10725" width="3.85546875" style="24" customWidth="1"/>
    <col min="10726" max="10726" width="3.42578125" style="24" customWidth="1"/>
    <col min="10727" max="10727" width="2.7109375" style="24" customWidth="1"/>
    <col min="10728" max="10728" width="2.85546875" style="24" customWidth="1"/>
    <col min="10729" max="10729" width="24.28515625" style="24" customWidth="1"/>
    <col min="10730" max="10730" width="8.28515625" style="24" customWidth="1"/>
    <col min="10731" max="10731" width="14.42578125" style="24" customWidth="1"/>
    <col min="10732" max="10732" width="14.5703125" style="24" customWidth="1"/>
    <col min="10733" max="10733" width="16.140625" style="24" customWidth="1"/>
    <col min="10734" max="10734" width="15.140625" style="24" customWidth="1"/>
    <col min="10735" max="10735" width="15.28515625" style="24" customWidth="1"/>
    <col min="10736" max="10738" width="15.140625" style="24" customWidth="1"/>
    <col min="10739" max="10739" width="21" style="24" customWidth="1"/>
    <col min="10740" max="10740" width="8.5703125" style="24" customWidth="1"/>
    <col min="10741" max="10741" width="5.140625" style="24" customWidth="1"/>
    <col min="10742" max="10745" width="12.7109375" style="24" customWidth="1"/>
    <col min="10746" max="10746" width="8.28515625" style="24" customWidth="1"/>
    <col min="10747" max="10747" width="3" style="24" customWidth="1"/>
    <col min="10748" max="10748" width="3.140625" style="24" customWidth="1"/>
    <col min="10749" max="10749" width="10.5703125" style="24" customWidth="1"/>
    <col min="10750" max="10750" width="10" style="24" customWidth="1"/>
    <col min="10751" max="10751" width="10.85546875" style="24" customWidth="1"/>
    <col min="10752" max="10752" width="9.7109375" style="24" customWidth="1"/>
    <col min="10753" max="10753" width="13.85546875" style="24" customWidth="1"/>
    <col min="10754" max="10754" width="16" style="24" customWidth="1"/>
    <col min="10755" max="10755" width="8.85546875" style="24"/>
    <col min="10756" max="10756" width="12.5703125" style="24" bestFit="1" customWidth="1"/>
    <col min="10757" max="10758" width="8.85546875" style="24"/>
    <col min="10759" max="10759" width="71.5703125" style="24" customWidth="1"/>
    <col min="10760" max="10971" width="8.85546875" style="24"/>
    <col min="10972" max="10972" width="3.28515625" style="24" customWidth="1"/>
    <col min="10973" max="10973" width="5.85546875" style="24" customWidth="1"/>
    <col min="10974" max="10974" width="13.85546875" style="24" customWidth="1"/>
    <col min="10975" max="10975" width="0" style="24" hidden="1" customWidth="1"/>
    <col min="10976" max="10976" width="4.85546875" style="24" customWidth="1"/>
    <col min="10977" max="10977" width="6.85546875" style="24" customWidth="1"/>
    <col min="10978" max="10978" width="7.140625" style="24" customWidth="1"/>
    <col min="10979" max="10979" width="5.28515625" style="24" customWidth="1"/>
    <col min="10980" max="10980" width="5.5703125" style="24" customWidth="1"/>
    <col min="10981" max="10981" width="3.85546875" style="24" customWidth="1"/>
    <col min="10982" max="10982" width="3.42578125" style="24" customWidth="1"/>
    <col min="10983" max="10983" width="2.7109375" style="24" customWidth="1"/>
    <col min="10984" max="10984" width="2.85546875" style="24" customWidth="1"/>
    <col min="10985" max="10985" width="24.28515625" style="24" customWidth="1"/>
    <col min="10986" max="10986" width="8.28515625" style="24" customWidth="1"/>
    <col min="10987" max="10987" width="14.42578125" style="24" customWidth="1"/>
    <col min="10988" max="10988" width="14.5703125" style="24" customWidth="1"/>
    <col min="10989" max="10989" width="16.140625" style="24" customWidth="1"/>
    <col min="10990" max="10990" width="15.140625" style="24" customWidth="1"/>
    <col min="10991" max="10991" width="15.28515625" style="24" customWidth="1"/>
    <col min="10992" max="10994" width="15.140625" style="24" customWidth="1"/>
    <col min="10995" max="10995" width="21" style="24" customWidth="1"/>
    <col min="10996" max="10996" width="8.5703125" style="24" customWidth="1"/>
    <col min="10997" max="10997" width="5.140625" style="24" customWidth="1"/>
    <col min="10998" max="11001" width="12.7109375" style="24" customWidth="1"/>
    <col min="11002" max="11002" width="8.28515625" style="24" customWidth="1"/>
    <col min="11003" max="11003" width="3" style="24" customWidth="1"/>
    <col min="11004" max="11004" width="3.140625" style="24" customWidth="1"/>
    <col min="11005" max="11005" width="10.5703125" style="24" customWidth="1"/>
    <col min="11006" max="11006" width="10" style="24" customWidth="1"/>
    <col min="11007" max="11007" width="10.85546875" style="24" customWidth="1"/>
    <col min="11008" max="11008" width="9.7109375" style="24" customWidth="1"/>
    <col min="11009" max="11009" width="13.85546875" style="24" customWidth="1"/>
    <col min="11010" max="11010" width="16" style="24" customWidth="1"/>
    <col min="11011" max="11011" width="8.85546875" style="24"/>
    <col min="11012" max="11012" width="12.5703125" style="24" bestFit="1" customWidth="1"/>
    <col min="11013" max="11014" width="8.85546875" style="24"/>
    <col min="11015" max="11015" width="71.5703125" style="24" customWidth="1"/>
    <col min="11016" max="11227" width="8.85546875" style="24"/>
    <col min="11228" max="11228" width="3.28515625" style="24" customWidth="1"/>
    <col min="11229" max="11229" width="5.85546875" style="24" customWidth="1"/>
    <col min="11230" max="11230" width="13.85546875" style="24" customWidth="1"/>
    <col min="11231" max="11231" width="0" style="24" hidden="1" customWidth="1"/>
    <col min="11232" max="11232" width="4.85546875" style="24" customWidth="1"/>
    <col min="11233" max="11233" width="6.85546875" style="24" customWidth="1"/>
    <col min="11234" max="11234" width="7.140625" style="24" customWidth="1"/>
    <col min="11235" max="11235" width="5.28515625" style="24" customWidth="1"/>
    <col min="11236" max="11236" width="5.5703125" style="24" customWidth="1"/>
    <col min="11237" max="11237" width="3.85546875" style="24" customWidth="1"/>
    <col min="11238" max="11238" width="3.42578125" style="24" customWidth="1"/>
    <col min="11239" max="11239" width="2.7109375" style="24" customWidth="1"/>
    <col min="11240" max="11240" width="2.85546875" style="24" customWidth="1"/>
    <col min="11241" max="11241" width="24.28515625" style="24" customWidth="1"/>
    <col min="11242" max="11242" width="8.28515625" style="24" customWidth="1"/>
    <col min="11243" max="11243" width="14.42578125" style="24" customWidth="1"/>
    <col min="11244" max="11244" width="14.5703125" style="24" customWidth="1"/>
    <col min="11245" max="11245" width="16.140625" style="24" customWidth="1"/>
    <col min="11246" max="11246" width="15.140625" style="24" customWidth="1"/>
    <col min="11247" max="11247" width="15.28515625" style="24" customWidth="1"/>
    <col min="11248" max="11250" width="15.140625" style="24" customWidth="1"/>
    <col min="11251" max="11251" width="21" style="24" customWidth="1"/>
    <col min="11252" max="11252" width="8.5703125" style="24" customWidth="1"/>
    <col min="11253" max="11253" width="5.140625" style="24" customWidth="1"/>
    <col min="11254" max="11257" width="12.7109375" style="24" customWidth="1"/>
    <col min="11258" max="11258" width="8.28515625" style="24" customWidth="1"/>
    <col min="11259" max="11259" width="3" style="24" customWidth="1"/>
    <col min="11260" max="11260" width="3.140625" style="24" customWidth="1"/>
    <col min="11261" max="11261" width="10.5703125" style="24" customWidth="1"/>
    <col min="11262" max="11262" width="10" style="24" customWidth="1"/>
    <col min="11263" max="11263" width="10.85546875" style="24" customWidth="1"/>
    <col min="11264" max="11264" width="9.7109375" style="24" customWidth="1"/>
    <col min="11265" max="11265" width="13.85546875" style="24" customWidth="1"/>
    <col min="11266" max="11266" width="16" style="24" customWidth="1"/>
    <col min="11267" max="11267" width="8.85546875" style="24"/>
    <col min="11268" max="11268" width="12.5703125" style="24" bestFit="1" customWidth="1"/>
    <col min="11269" max="11270" width="8.85546875" style="24"/>
    <col min="11271" max="11271" width="71.5703125" style="24" customWidth="1"/>
    <col min="11272" max="11483" width="8.85546875" style="24"/>
    <col min="11484" max="11484" width="3.28515625" style="24" customWidth="1"/>
    <col min="11485" max="11485" width="5.85546875" style="24" customWidth="1"/>
    <col min="11486" max="11486" width="13.85546875" style="24" customWidth="1"/>
    <col min="11487" max="11487" width="0" style="24" hidden="1" customWidth="1"/>
    <col min="11488" max="11488" width="4.85546875" style="24" customWidth="1"/>
    <col min="11489" max="11489" width="6.85546875" style="24" customWidth="1"/>
    <col min="11490" max="11490" width="7.140625" style="24" customWidth="1"/>
    <col min="11491" max="11491" width="5.28515625" style="24" customWidth="1"/>
    <col min="11492" max="11492" width="5.5703125" style="24" customWidth="1"/>
    <col min="11493" max="11493" width="3.85546875" style="24" customWidth="1"/>
    <col min="11494" max="11494" width="3.42578125" style="24" customWidth="1"/>
    <col min="11495" max="11495" width="2.7109375" style="24" customWidth="1"/>
    <col min="11496" max="11496" width="2.85546875" style="24" customWidth="1"/>
    <col min="11497" max="11497" width="24.28515625" style="24" customWidth="1"/>
    <col min="11498" max="11498" width="8.28515625" style="24" customWidth="1"/>
    <col min="11499" max="11499" width="14.42578125" style="24" customWidth="1"/>
    <col min="11500" max="11500" width="14.5703125" style="24" customWidth="1"/>
    <col min="11501" max="11501" width="16.140625" style="24" customWidth="1"/>
    <col min="11502" max="11502" width="15.140625" style="24" customWidth="1"/>
    <col min="11503" max="11503" width="15.28515625" style="24" customWidth="1"/>
    <col min="11504" max="11506" width="15.140625" style="24" customWidth="1"/>
    <col min="11507" max="11507" width="21" style="24" customWidth="1"/>
    <col min="11508" max="11508" width="8.5703125" style="24" customWidth="1"/>
    <col min="11509" max="11509" width="5.140625" style="24" customWidth="1"/>
    <col min="11510" max="11513" width="12.7109375" style="24" customWidth="1"/>
    <col min="11514" max="11514" width="8.28515625" style="24" customWidth="1"/>
    <col min="11515" max="11515" width="3" style="24" customWidth="1"/>
    <col min="11516" max="11516" width="3.140625" style="24" customWidth="1"/>
    <col min="11517" max="11517" width="10.5703125" style="24" customWidth="1"/>
    <col min="11518" max="11518" width="10" style="24" customWidth="1"/>
    <col min="11519" max="11519" width="10.85546875" style="24" customWidth="1"/>
    <col min="11520" max="11520" width="9.7109375" style="24" customWidth="1"/>
    <col min="11521" max="11521" width="13.85546875" style="24" customWidth="1"/>
    <col min="11522" max="11522" width="16" style="24" customWidth="1"/>
    <col min="11523" max="11523" width="8.85546875" style="24"/>
    <col min="11524" max="11524" width="12.5703125" style="24" bestFit="1" customWidth="1"/>
    <col min="11525" max="11526" width="8.85546875" style="24"/>
    <col min="11527" max="11527" width="71.5703125" style="24" customWidth="1"/>
    <col min="11528" max="11739" width="8.85546875" style="24"/>
    <col min="11740" max="11740" width="3.28515625" style="24" customWidth="1"/>
    <col min="11741" max="11741" width="5.85546875" style="24" customWidth="1"/>
    <col min="11742" max="11742" width="13.85546875" style="24" customWidth="1"/>
    <col min="11743" max="11743" width="0" style="24" hidden="1" customWidth="1"/>
    <col min="11744" max="11744" width="4.85546875" style="24" customWidth="1"/>
    <col min="11745" max="11745" width="6.85546875" style="24" customWidth="1"/>
    <col min="11746" max="11746" width="7.140625" style="24" customWidth="1"/>
    <col min="11747" max="11747" width="5.28515625" style="24" customWidth="1"/>
    <col min="11748" max="11748" width="5.5703125" style="24" customWidth="1"/>
    <col min="11749" max="11749" width="3.85546875" style="24" customWidth="1"/>
    <col min="11750" max="11750" width="3.42578125" style="24" customWidth="1"/>
    <col min="11751" max="11751" width="2.7109375" style="24" customWidth="1"/>
    <col min="11752" max="11752" width="2.85546875" style="24" customWidth="1"/>
    <col min="11753" max="11753" width="24.28515625" style="24" customWidth="1"/>
    <col min="11754" max="11754" width="8.28515625" style="24" customWidth="1"/>
    <col min="11755" max="11755" width="14.42578125" style="24" customWidth="1"/>
    <col min="11756" max="11756" width="14.5703125" style="24" customWidth="1"/>
    <col min="11757" max="11757" width="16.140625" style="24" customWidth="1"/>
    <col min="11758" max="11758" width="15.140625" style="24" customWidth="1"/>
    <col min="11759" max="11759" width="15.28515625" style="24" customWidth="1"/>
    <col min="11760" max="11762" width="15.140625" style="24" customWidth="1"/>
    <col min="11763" max="11763" width="21" style="24" customWidth="1"/>
    <col min="11764" max="11764" width="8.5703125" style="24" customWidth="1"/>
    <col min="11765" max="11765" width="5.140625" style="24" customWidth="1"/>
    <col min="11766" max="11769" width="12.7109375" style="24" customWidth="1"/>
    <col min="11770" max="11770" width="8.28515625" style="24" customWidth="1"/>
    <col min="11771" max="11771" width="3" style="24" customWidth="1"/>
    <col min="11772" max="11772" width="3.140625" style="24" customWidth="1"/>
    <col min="11773" max="11773" width="10.5703125" style="24" customWidth="1"/>
    <col min="11774" max="11774" width="10" style="24" customWidth="1"/>
    <col min="11775" max="11775" width="10.85546875" style="24" customWidth="1"/>
    <col min="11776" max="11776" width="9.7109375" style="24" customWidth="1"/>
    <col min="11777" max="11777" width="13.85546875" style="24" customWidth="1"/>
    <col min="11778" max="11778" width="16" style="24" customWidth="1"/>
    <col min="11779" max="11779" width="8.85546875" style="24"/>
    <col min="11780" max="11780" width="12.5703125" style="24" bestFit="1" customWidth="1"/>
    <col min="11781" max="11782" width="8.85546875" style="24"/>
    <col min="11783" max="11783" width="71.5703125" style="24" customWidth="1"/>
    <col min="11784" max="11995" width="8.85546875" style="24"/>
    <col min="11996" max="11996" width="3.28515625" style="24" customWidth="1"/>
    <col min="11997" max="11997" width="5.85546875" style="24" customWidth="1"/>
    <col min="11998" max="11998" width="13.85546875" style="24" customWidth="1"/>
    <col min="11999" max="11999" width="0" style="24" hidden="1" customWidth="1"/>
    <col min="12000" max="12000" width="4.85546875" style="24" customWidth="1"/>
    <col min="12001" max="12001" width="6.85546875" style="24" customWidth="1"/>
    <col min="12002" max="12002" width="7.140625" style="24" customWidth="1"/>
    <col min="12003" max="12003" width="5.28515625" style="24" customWidth="1"/>
    <col min="12004" max="12004" width="5.5703125" style="24" customWidth="1"/>
    <col min="12005" max="12005" width="3.85546875" style="24" customWidth="1"/>
    <col min="12006" max="12006" width="3.42578125" style="24" customWidth="1"/>
    <col min="12007" max="12007" width="2.7109375" style="24" customWidth="1"/>
    <col min="12008" max="12008" width="2.85546875" style="24" customWidth="1"/>
    <col min="12009" max="12009" width="24.28515625" style="24" customWidth="1"/>
    <col min="12010" max="12010" width="8.28515625" style="24" customWidth="1"/>
    <col min="12011" max="12011" width="14.42578125" style="24" customWidth="1"/>
    <col min="12012" max="12012" width="14.5703125" style="24" customWidth="1"/>
    <col min="12013" max="12013" width="16.140625" style="24" customWidth="1"/>
    <col min="12014" max="12014" width="15.140625" style="24" customWidth="1"/>
    <col min="12015" max="12015" width="15.28515625" style="24" customWidth="1"/>
    <col min="12016" max="12018" width="15.140625" style="24" customWidth="1"/>
    <col min="12019" max="12019" width="21" style="24" customWidth="1"/>
    <col min="12020" max="12020" width="8.5703125" style="24" customWidth="1"/>
    <col min="12021" max="12021" width="5.140625" style="24" customWidth="1"/>
    <col min="12022" max="12025" width="12.7109375" style="24" customWidth="1"/>
    <col min="12026" max="12026" width="8.28515625" style="24" customWidth="1"/>
    <col min="12027" max="12027" width="3" style="24" customWidth="1"/>
    <col min="12028" max="12028" width="3.140625" style="24" customWidth="1"/>
    <col min="12029" max="12029" width="10.5703125" style="24" customWidth="1"/>
    <col min="12030" max="12030" width="10" style="24" customWidth="1"/>
    <col min="12031" max="12031" width="10.85546875" style="24" customWidth="1"/>
    <col min="12032" max="12032" width="9.7109375" style="24" customWidth="1"/>
    <col min="12033" max="12033" width="13.85546875" style="24" customWidth="1"/>
    <col min="12034" max="12034" width="16" style="24" customWidth="1"/>
    <col min="12035" max="12035" width="8.85546875" style="24"/>
    <col min="12036" max="12036" width="12.5703125" style="24" bestFit="1" customWidth="1"/>
    <col min="12037" max="12038" width="8.85546875" style="24"/>
    <col min="12039" max="12039" width="71.5703125" style="24" customWidth="1"/>
    <col min="12040" max="12251" width="8.85546875" style="24"/>
    <col min="12252" max="12252" width="3.28515625" style="24" customWidth="1"/>
    <col min="12253" max="12253" width="5.85546875" style="24" customWidth="1"/>
    <col min="12254" max="12254" width="13.85546875" style="24" customWidth="1"/>
    <col min="12255" max="12255" width="0" style="24" hidden="1" customWidth="1"/>
    <col min="12256" max="12256" width="4.85546875" style="24" customWidth="1"/>
    <col min="12257" max="12257" width="6.85546875" style="24" customWidth="1"/>
    <col min="12258" max="12258" width="7.140625" style="24" customWidth="1"/>
    <col min="12259" max="12259" width="5.28515625" style="24" customWidth="1"/>
    <col min="12260" max="12260" width="5.5703125" style="24" customWidth="1"/>
    <col min="12261" max="12261" width="3.85546875" style="24" customWidth="1"/>
    <col min="12262" max="12262" width="3.42578125" style="24" customWidth="1"/>
    <col min="12263" max="12263" width="2.7109375" style="24" customWidth="1"/>
    <col min="12264" max="12264" width="2.85546875" style="24" customWidth="1"/>
    <col min="12265" max="12265" width="24.28515625" style="24" customWidth="1"/>
    <col min="12266" max="12266" width="8.28515625" style="24" customWidth="1"/>
    <col min="12267" max="12267" width="14.42578125" style="24" customWidth="1"/>
    <col min="12268" max="12268" width="14.5703125" style="24" customWidth="1"/>
    <col min="12269" max="12269" width="16.140625" style="24" customWidth="1"/>
    <col min="12270" max="12270" width="15.140625" style="24" customWidth="1"/>
    <col min="12271" max="12271" width="15.28515625" style="24" customWidth="1"/>
    <col min="12272" max="12274" width="15.140625" style="24" customWidth="1"/>
    <col min="12275" max="12275" width="21" style="24" customWidth="1"/>
    <col min="12276" max="12276" width="8.5703125" style="24" customWidth="1"/>
    <col min="12277" max="12277" width="5.140625" style="24" customWidth="1"/>
    <col min="12278" max="12281" width="12.7109375" style="24" customWidth="1"/>
    <col min="12282" max="12282" width="8.28515625" style="24" customWidth="1"/>
    <col min="12283" max="12283" width="3" style="24" customWidth="1"/>
    <col min="12284" max="12284" width="3.140625" style="24" customWidth="1"/>
    <col min="12285" max="12285" width="10.5703125" style="24" customWidth="1"/>
    <col min="12286" max="12286" width="10" style="24" customWidth="1"/>
    <col min="12287" max="12287" width="10.85546875" style="24" customWidth="1"/>
    <col min="12288" max="12288" width="9.7109375" style="24" customWidth="1"/>
    <col min="12289" max="12289" width="13.85546875" style="24" customWidth="1"/>
    <col min="12290" max="12290" width="16" style="24" customWidth="1"/>
    <col min="12291" max="12291" width="8.85546875" style="24"/>
    <col min="12292" max="12292" width="12.5703125" style="24" bestFit="1" customWidth="1"/>
    <col min="12293" max="12294" width="8.85546875" style="24"/>
    <col min="12295" max="12295" width="71.5703125" style="24" customWidth="1"/>
    <col min="12296" max="12507" width="8.85546875" style="24"/>
    <col min="12508" max="12508" width="3.28515625" style="24" customWidth="1"/>
    <col min="12509" max="12509" width="5.85546875" style="24" customWidth="1"/>
    <col min="12510" max="12510" width="13.85546875" style="24" customWidth="1"/>
    <col min="12511" max="12511" width="0" style="24" hidden="1" customWidth="1"/>
    <col min="12512" max="12512" width="4.85546875" style="24" customWidth="1"/>
    <col min="12513" max="12513" width="6.85546875" style="24" customWidth="1"/>
    <col min="12514" max="12514" width="7.140625" style="24" customWidth="1"/>
    <col min="12515" max="12515" width="5.28515625" style="24" customWidth="1"/>
    <col min="12516" max="12516" width="5.5703125" style="24" customWidth="1"/>
    <col min="12517" max="12517" width="3.85546875" style="24" customWidth="1"/>
    <col min="12518" max="12518" width="3.42578125" style="24" customWidth="1"/>
    <col min="12519" max="12519" width="2.7109375" style="24" customWidth="1"/>
    <col min="12520" max="12520" width="2.85546875" style="24" customWidth="1"/>
    <col min="12521" max="12521" width="24.28515625" style="24" customWidth="1"/>
    <col min="12522" max="12522" width="8.28515625" style="24" customWidth="1"/>
    <col min="12523" max="12523" width="14.42578125" style="24" customWidth="1"/>
    <col min="12524" max="12524" width="14.5703125" style="24" customWidth="1"/>
    <col min="12525" max="12525" width="16.140625" style="24" customWidth="1"/>
    <col min="12526" max="12526" width="15.140625" style="24" customWidth="1"/>
    <col min="12527" max="12527" width="15.28515625" style="24" customWidth="1"/>
    <col min="12528" max="12530" width="15.140625" style="24" customWidth="1"/>
    <col min="12531" max="12531" width="21" style="24" customWidth="1"/>
    <col min="12532" max="12532" width="8.5703125" style="24" customWidth="1"/>
    <col min="12533" max="12533" width="5.140625" style="24" customWidth="1"/>
    <col min="12534" max="12537" width="12.7109375" style="24" customWidth="1"/>
    <col min="12538" max="12538" width="8.28515625" style="24" customWidth="1"/>
    <col min="12539" max="12539" width="3" style="24" customWidth="1"/>
    <col min="12540" max="12540" width="3.140625" style="24" customWidth="1"/>
    <col min="12541" max="12541" width="10.5703125" style="24" customWidth="1"/>
    <col min="12542" max="12542" width="10" style="24" customWidth="1"/>
    <col min="12543" max="12543" width="10.85546875" style="24" customWidth="1"/>
    <col min="12544" max="12544" width="9.7109375" style="24" customWidth="1"/>
    <col min="12545" max="12545" width="13.85546875" style="24" customWidth="1"/>
    <col min="12546" max="12546" width="16" style="24" customWidth="1"/>
    <col min="12547" max="12547" width="8.85546875" style="24"/>
    <col min="12548" max="12548" width="12.5703125" style="24" bestFit="1" customWidth="1"/>
    <col min="12549" max="12550" width="8.85546875" style="24"/>
    <col min="12551" max="12551" width="71.5703125" style="24" customWidth="1"/>
    <col min="12552" max="12763" width="8.85546875" style="24"/>
    <col min="12764" max="12764" width="3.28515625" style="24" customWidth="1"/>
    <col min="12765" max="12765" width="5.85546875" style="24" customWidth="1"/>
    <col min="12766" max="12766" width="13.85546875" style="24" customWidth="1"/>
    <col min="12767" max="12767" width="0" style="24" hidden="1" customWidth="1"/>
    <col min="12768" max="12768" width="4.85546875" style="24" customWidth="1"/>
    <col min="12769" max="12769" width="6.85546875" style="24" customWidth="1"/>
    <col min="12770" max="12770" width="7.140625" style="24" customWidth="1"/>
    <col min="12771" max="12771" width="5.28515625" style="24" customWidth="1"/>
    <col min="12772" max="12772" width="5.5703125" style="24" customWidth="1"/>
    <col min="12773" max="12773" width="3.85546875" style="24" customWidth="1"/>
    <col min="12774" max="12774" width="3.42578125" style="24" customWidth="1"/>
    <col min="12775" max="12775" width="2.7109375" style="24" customWidth="1"/>
    <col min="12776" max="12776" width="2.85546875" style="24" customWidth="1"/>
    <col min="12777" max="12777" width="24.28515625" style="24" customWidth="1"/>
    <col min="12778" max="12778" width="8.28515625" style="24" customWidth="1"/>
    <col min="12779" max="12779" width="14.42578125" style="24" customWidth="1"/>
    <col min="12780" max="12780" width="14.5703125" style="24" customWidth="1"/>
    <col min="12781" max="12781" width="16.140625" style="24" customWidth="1"/>
    <col min="12782" max="12782" width="15.140625" style="24" customWidth="1"/>
    <col min="12783" max="12783" width="15.28515625" style="24" customWidth="1"/>
    <col min="12784" max="12786" width="15.140625" style="24" customWidth="1"/>
    <col min="12787" max="12787" width="21" style="24" customWidth="1"/>
    <col min="12788" max="12788" width="8.5703125" style="24" customWidth="1"/>
    <col min="12789" max="12789" width="5.140625" style="24" customWidth="1"/>
    <col min="12790" max="12793" width="12.7109375" style="24" customWidth="1"/>
    <col min="12794" max="12794" width="8.28515625" style="24" customWidth="1"/>
    <col min="12795" max="12795" width="3" style="24" customWidth="1"/>
    <col min="12796" max="12796" width="3.140625" style="24" customWidth="1"/>
    <col min="12797" max="12797" width="10.5703125" style="24" customWidth="1"/>
    <col min="12798" max="12798" width="10" style="24" customWidth="1"/>
    <col min="12799" max="12799" width="10.85546875" style="24" customWidth="1"/>
    <col min="12800" max="12800" width="9.7109375" style="24" customWidth="1"/>
    <col min="12801" max="12801" width="13.85546875" style="24" customWidth="1"/>
    <col min="12802" max="12802" width="16" style="24" customWidth="1"/>
    <col min="12803" max="12803" width="8.85546875" style="24"/>
    <col min="12804" max="12804" width="12.5703125" style="24" bestFit="1" customWidth="1"/>
    <col min="12805" max="12806" width="8.85546875" style="24"/>
    <col min="12807" max="12807" width="71.5703125" style="24" customWidth="1"/>
    <col min="12808" max="13019" width="8.85546875" style="24"/>
    <col min="13020" max="13020" width="3.28515625" style="24" customWidth="1"/>
    <col min="13021" max="13021" width="5.85546875" style="24" customWidth="1"/>
    <col min="13022" max="13022" width="13.85546875" style="24" customWidth="1"/>
    <col min="13023" max="13023" width="0" style="24" hidden="1" customWidth="1"/>
    <col min="13024" max="13024" width="4.85546875" style="24" customWidth="1"/>
    <col min="13025" max="13025" width="6.85546875" style="24" customWidth="1"/>
    <col min="13026" max="13026" width="7.140625" style="24" customWidth="1"/>
    <col min="13027" max="13027" width="5.28515625" style="24" customWidth="1"/>
    <col min="13028" max="13028" width="5.5703125" style="24" customWidth="1"/>
    <col min="13029" max="13029" width="3.85546875" style="24" customWidth="1"/>
    <col min="13030" max="13030" width="3.42578125" style="24" customWidth="1"/>
    <col min="13031" max="13031" width="2.7109375" style="24" customWidth="1"/>
    <col min="13032" max="13032" width="2.85546875" style="24" customWidth="1"/>
    <col min="13033" max="13033" width="24.28515625" style="24" customWidth="1"/>
    <col min="13034" max="13034" width="8.28515625" style="24" customWidth="1"/>
    <col min="13035" max="13035" width="14.42578125" style="24" customWidth="1"/>
    <col min="13036" max="13036" width="14.5703125" style="24" customWidth="1"/>
    <col min="13037" max="13037" width="16.140625" style="24" customWidth="1"/>
    <col min="13038" max="13038" width="15.140625" style="24" customWidth="1"/>
    <col min="13039" max="13039" width="15.28515625" style="24" customWidth="1"/>
    <col min="13040" max="13042" width="15.140625" style="24" customWidth="1"/>
    <col min="13043" max="13043" width="21" style="24" customWidth="1"/>
    <col min="13044" max="13044" width="8.5703125" style="24" customWidth="1"/>
    <col min="13045" max="13045" width="5.140625" style="24" customWidth="1"/>
    <col min="13046" max="13049" width="12.7109375" style="24" customWidth="1"/>
    <col min="13050" max="13050" width="8.28515625" style="24" customWidth="1"/>
    <col min="13051" max="13051" width="3" style="24" customWidth="1"/>
    <col min="13052" max="13052" width="3.140625" style="24" customWidth="1"/>
    <col min="13053" max="13053" width="10.5703125" style="24" customWidth="1"/>
    <col min="13054" max="13054" width="10" style="24" customWidth="1"/>
    <col min="13055" max="13055" width="10.85546875" style="24" customWidth="1"/>
    <col min="13056" max="13056" width="9.7109375" style="24" customWidth="1"/>
    <col min="13057" max="13057" width="13.85546875" style="24" customWidth="1"/>
    <col min="13058" max="13058" width="16" style="24" customWidth="1"/>
    <col min="13059" max="13059" width="8.85546875" style="24"/>
    <col min="13060" max="13060" width="12.5703125" style="24" bestFit="1" customWidth="1"/>
    <col min="13061" max="13062" width="8.85546875" style="24"/>
    <col min="13063" max="13063" width="71.5703125" style="24" customWidth="1"/>
    <col min="13064" max="13275" width="8.85546875" style="24"/>
    <col min="13276" max="13276" width="3.28515625" style="24" customWidth="1"/>
    <col min="13277" max="13277" width="5.85546875" style="24" customWidth="1"/>
    <col min="13278" max="13278" width="13.85546875" style="24" customWidth="1"/>
    <col min="13279" max="13279" width="0" style="24" hidden="1" customWidth="1"/>
    <col min="13280" max="13280" width="4.85546875" style="24" customWidth="1"/>
    <col min="13281" max="13281" width="6.85546875" style="24" customWidth="1"/>
    <col min="13282" max="13282" width="7.140625" style="24" customWidth="1"/>
    <col min="13283" max="13283" width="5.28515625" style="24" customWidth="1"/>
    <col min="13284" max="13284" width="5.5703125" style="24" customWidth="1"/>
    <col min="13285" max="13285" width="3.85546875" style="24" customWidth="1"/>
    <col min="13286" max="13286" width="3.42578125" style="24" customWidth="1"/>
    <col min="13287" max="13287" width="2.7109375" style="24" customWidth="1"/>
    <col min="13288" max="13288" width="2.85546875" style="24" customWidth="1"/>
    <col min="13289" max="13289" width="24.28515625" style="24" customWidth="1"/>
    <col min="13290" max="13290" width="8.28515625" style="24" customWidth="1"/>
    <col min="13291" max="13291" width="14.42578125" style="24" customWidth="1"/>
    <col min="13292" max="13292" width="14.5703125" style="24" customWidth="1"/>
    <col min="13293" max="13293" width="16.140625" style="24" customWidth="1"/>
    <col min="13294" max="13294" width="15.140625" style="24" customWidth="1"/>
    <col min="13295" max="13295" width="15.28515625" style="24" customWidth="1"/>
    <col min="13296" max="13298" width="15.140625" style="24" customWidth="1"/>
    <col min="13299" max="13299" width="21" style="24" customWidth="1"/>
    <col min="13300" max="13300" width="8.5703125" style="24" customWidth="1"/>
    <col min="13301" max="13301" width="5.140625" style="24" customWidth="1"/>
    <col min="13302" max="13305" width="12.7109375" style="24" customWidth="1"/>
    <col min="13306" max="13306" width="8.28515625" style="24" customWidth="1"/>
    <col min="13307" max="13307" width="3" style="24" customWidth="1"/>
    <col min="13308" max="13308" width="3.140625" style="24" customWidth="1"/>
    <col min="13309" max="13309" width="10.5703125" style="24" customWidth="1"/>
    <col min="13310" max="13310" width="10" style="24" customWidth="1"/>
    <col min="13311" max="13311" width="10.85546875" style="24" customWidth="1"/>
    <col min="13312" max="13312" width="9.7109375" style="24" customWidth="1"/>
    <col min="13313" max="13313" width="13.85546875" style="24" customWidth="1"/>
    <col min="13314" max="13314" width="16" style="24" customWidth="1"/>
    <col min="13315" max="13315" width="8.85546875" style="24"/>
    <col min="13316" max="13316" width="12.5703125" style="24" bestFit="1" customWidth="1"/>
    <col min="13317" max="13318" width="8.85546875" style="24"/>
    <col min="13319" max="13319" width="71.5703125" style="24" customWidth="1"/>
    <col min="13320" max="13531" width="8.85546875" style="24"/>
    <col min="13532" max="13532" width="3.28515625" style="24" customWidth="1"/>
    <col min="13533" max="13533" width="5.85546875" style="24" customWidth="1"/>
    <col min="13534" max="13534" width="13.85546875" style="24" customWidth="1"/>
    <col min="13535" max="13535" width="0" style="24" hidden="1" customWidth="1"/>
    <col min="13536" max="13536" width="4.85546875" style="24" customWidth="1"/>
    <col min="13537" max="13537" width="6.85546875" style="24" customWidth="1"/>
    <col min="13538" max="13538" width="7.140625" style="24" customWidth="1"/>
    <col min="13539" max="13539" width="5.28515625" style="24" customWidth="1"/>
    <col min="13540" max="13540" width="5.5703125" style="24" customWidth="1"/>
    <col min="13541" max="13541" width="3.85546875" style="24" customWidth="1"/>
    <col min="13542" max="13542" width="3.42578125" style="24" customWidth="1"/>
    <col min="13543" max="13543" width="2.7109375" style="24" customWidth="1"/>
    <col min="13544" max="13544" width="2.85546875" style="24" customWidth="1"/>
    <col min="13545" max="13545" width="24.28515625" style="24" customWidth="1"/>
    <col min="13546" max="13546" width="8.28515625" style="24" customWidth="1"/>
    <col min="13547" max="13547" width="14.42578125" style="24" customWidth="1"/>
    <col min="13548" max="13548" width="14.5703125" style="24" customWidth="1"/>
    <col min="13549" max="13549" width="16.140625" style="24" customWidth="1"/>
    <col min="13550" max="13550" width="15.140625" style="24" customWidth="1"/>
    <col min="13551" max="13551" width="15.28515625" style="24" customWidth="1"/>
    <col min="13552" max="13554" width="15.140625" style="24" customWidth="1"/>
    <col min="13555" max="13555" width="21" style="24" customWidth="1"/>
    <col min="13556" max="13556" width="8.5703125" style="24" customWidth="1"/>
    <col min="13557" max="13557" width="5.140625" style="24" customWidth="1"/>
    <col min="13558" max="13561" width="12.7109375" style="24" customWidth="1"/>
    <col min="13562" max="13562" width="8.28515625" style="24" customWidth="1"/>
    <col min="13563" max="13563" width="3" style="24" customWidth="1"/>
    <col min="13564" max="13564" width="3.140625" style="24" customWidth="1"/>
    <col min="13565" max="13565" width="10.5703125" style="24" customWidth="1"/>
    <col min="13566" max="13566" width="10" style="24" customWidth="1"/>
    <col min="13567" max="13567" width="10.85546875" style="24" customWidth="1"/>
    <col min="13568" max="13568" width="9.7109375" style="24" customWidth="1"/>
    <col min="13569" max="13569" width="13.85546875" style="24" customWidth="1"/>
    <col min="13570" max="13570" width="16" style="24" customWidth="1"/>
    <col min="13571" max="13571" width="8.85546875" style="24"/>
    <col min="13572" max="13572" width="12.5703125" style="24" bestFit="1" customWidth="1"/>
    <col min="13573" max="13574" width="8.85546875" style="24"/>
    <col min="13575" max="13575" width="71.5703125" style="24" customWidth="1"/>
    <col min="13576" max="13787" width="8.85546875" style="24"/>
    <col min="13788" max="13788" width="3.28515625" style="24" customWidth="1"/>
    <col min="13789" max="13789" width="5.85546875" style="24" customWidth="1"/>
    <col min="13790" max="13790" width="13.85546875" style="24" customWidth="1"/>
    <col min="13791" max="13791" width="0" style="24" hidden="1" customWidth="1"/>
    <col min="13792" max="13792" width="4.85546875" style="24" customWidth="1"/>
    <col min="13793" max="13793" width="6.85546875" style="24" customWidth="1"/>
    <col min="13794" max="13794" width="7.140625" style="24" customWidth="1"/>
    <col min="13795" max="13795" width="5.28515625" style="24" customWidth="1"/>
    <col min="13796" max="13796" width="5.5703125" style="24" customWidth="1"/>
    <col min="13797" max="13797" width="3.85546875" style="24" customWidth="1"/>
    <col min="13798" max="13798" width="3.42578125" style="24" customWidth="1"/>
    <col min="13799" max="13799" width="2.7109375" style="24" customWidth="1"/>
    <col min="13800" max="13800" width="2.85546875" style="24" customWidth="1"/>
    <col min="13801" max="13801" width="24.28515625" style="24" customWidth="1"/>
    <col min="13802" max="13802" width="8.28515625" style="24" customWidth="1"/>
    <col min="13803" max="13803" width="14.42578125" style="24" customWidth="1"/>
    <col min="13804" max="13804" width="14.5703125" style="24" customWidth="1"/>
    <col min="13805" max="13805" width="16.140625" style="24" customWidth="1"/>
    <col min="13806" max="13806" width="15.140625" style="24" customWidth="1"/>
    <col min="13807" max="13807" width="15.28515625" style="24" customWidth="1"/>
    <col min="13808" max="13810" width="15.140625" style="24" customWidth="1"/>
    <col min="13811" max="13811" width="21" style="24" customWidth="1"/>
    <col min="13812" max="13812" width="8.5703125" style="24" customWidth="1"/>
    <col min="13813" max="13813" width="5.140625" style="24" customWidth="1"/>
    <col min="13814" max="13817" width="12.7109375" style="24" customWidth="1"/>
    <col min="13818" max="13818" width="8.28515625" style="24" customWidth="1"/>
    <col min="13819" max="13819" width="3" style="24" customWidth="1"/>
    <col min="13820" max="13820" width="3.140625" style="24" customWidth="1"/>
    <col min="13821" max="13821" width="10.5703125" style="24" customWidth="1"/>
    <col min="13822" max="13822" width="10" style="24" customWidth="1"/>
    <col min="13823" max="13823" width="10.85546875" style="24" customWidth="1"/>
    <col min="13824" max="13824" width="9.7109375" style="24" customWidth="1"/>
    <col min="13825" max="13825" width="13.85546875" style="24" customWidth="1"/>
    <col min="13826" max="13826" width="16" style="24" customWidth="1"/>
    <col min="13827" max="13827" width="8.85546875" style="24"/>
    <col min="13828" max="13828" width="12.5703125" style="24" bestFit="1" customWidth="1"/>
    <col min="13829" max="13830" width="8.85546875" style="24"/>
    <col min="13831" max="13831" width="71.5703125" style="24" customWidth="1"/>
    <col min="13832" max="14043" width="8.85546875" style="24"/>
    <col min="14044" max="14044" width="3.28515625" style="24" customWidth="1"/>
    <col min="14045" max="14045" width="5.85546875" style="24" customWidth="1"/>
    <col min="14046" max="14046" width="13.85546875" style="24" customWidth="1"/>
    <col min="14047" max="14047" width="0" style="24" hidden="1" customWidth="1"/>
    <col min="14048" max="14048" width="4.85546875" style="24" customWidth="1"/>
    <col min="14049" max="14049" width="6.85546875" style="24" customWidth="1"/>
    <col min="14050" max="14050" width="7.140625" style="24" customWidth="1"/>
    <col min="14051" max="14051" width="5.28515625" style="24" customWidth="1"/>
    <col min="14052" max="14052" width="5.5703125" style="24" customWidth="1"/>
    <col min="14053" max="14053" width="3.85546875" style="24" customWidth="1"/>
    <col min="14054" max="14054" width="3.42578125" style="24" customWidth="1"/>
    <col min="14055" max="14055" width="2.7109375" style="24" customWidth="1"/>
    <col min="14056" max="14056" width="2.85546875" style="24" customWidth="1"/>
    <col min="14057" max="14057" width="24.28515625" style="24" customWidth="1"/>
    <col min="14058" max="14058" width="8.28515625" style="24" customWidth="1"/>
    <col min="14059" max="14059" width="14.42578125" style="24" customWidth="1"/>
    <col min="14060" max="14060" width="14.5703125" style="24" customWidth="1"/>
    <col min="14061" max="14061" width="16.140625" style="24" customWidth="1"/>
    <col min="14062" max="14062" width="15.140625" style="24" customWidth="1"/>
    <col min="14063" max="14063" width="15.28515625" style="24" customWidth="1"/>
    <col min="14064" max="14066" width="15.140625" style="24" customWidth="1"/>
    <col min="14067" max="14067" width="21" style="24" customWidth="1"/>
    <col min="14068" max="14068" width="8.5703125" style="24" customWidth="1"/>
    <col min="14069" max="14069" width="5.140625" style="24" customWidth="1"/>
    <col min="14070" max="14073" width="12.7109375" style="24" customWidth="1"/>
    <col min="14074" max="14074" width="8.28515625" style="24" customWidth="1"/>
    <col min="14075" max="14075" width="3" style="24" customWidth="1"/>
    <col min="14076" max="14076" width="3.140625" style="24" customWidth="1"/>
    <col min="14077" max="14077" width="10.5703125" style="24" customWidth="1"/>
    <col min="14078" max="14078" width="10" style="24" customWidth="1"/>
    <col min="14079" max="14079" width="10.85546875" style="24" customWidth="1"/>
    <col min="14080" max="14080" width="9.7109375" style="24" customWidth="1"/>
    <col min="14081" max="14081" width="13.85546875" style="24" customWidth="1"/>
    <col min="14082" max="14082" width="16" style="24" customWidth="1"/>
    <col min="14083" max="14083" width="8.85546875" style="24"/>
    <col min="14084" max="14084" width="12.5703125" style="24" bestFit="1" customWidth="1"/>
    <col min="14085" max="14086" width="8.85546875" style="24"/>
    <col min="14087" max="14087" width="71.5703125" style="24" customWidth="1"/>
    <col min="14088" max="14299" width="8.85546875" style="24"/>
    <col min="14300" max="14300" width="3.28515625" style="24" customWidth="1"/>
    <col min="14301" max="14301" width="5.85546875" style="24" customWidth="1"/>
    <col min="14302" max="14302" width="13.85546875" style="24" customWidth="1"/>
    <col min="14303" max="14303" width="0" style="24" hidden="1" customWidth="1"/>
    <col min="14304" max="14304" width="4.85546875" style="24" customWidth="1"/>
    <col min="14305" max="14305" width="6.85546875" style="24" customWidth="1"/>
    <col min="14306" max="14306" width="7.140625" style="24" customWidth="1"/>
    <col min="14307" max="14307" width="5.28515625" style="24" customWidth="1"/>
    <col min="14308" max="14308" width="5.5703125" style="24" customWidth="1"/>
    <col min="14309" max="14309" width="3.85546875" style="24" customWidth="1"/>
    <col min="14310" max="14310" width="3.42578125" style="24" customWidth="1"/>
    <col min="14311" max="14311" width="2.7109375" style="24" customWidth="1"/>
    <col min="14312" max="14312" width="2.85546875" style="24" customWidth="1"/>
    <col min="14313" max="14313" width="24.28515625" style="24" customWidth="1"/>
    <col min="14314" max="14314" width="8.28515625" style="24" customWidth="1"/>
    <col min="14315" max="14315" width="14.42578125" style="24" customWidth="1"/>
    <col min="14316" max="14316" width="14.5703125" style="24" customWidth="1"/>
    <col min="14317" max="14317" width="16.140625" style="24" customWidth="1"/>
    <col min="14318" max="14318" width="15.140625" style="24" customWidth="1"/>
    <col min="14319" max="14319" width="15.28515625" style="24" customWidth="1"/>
    <col min="14320" max="14322" width="15.140625" style="24" customWidth="1"/>
    <col min="14323" max="14323" width="21" style="24" customWidth="1"/>
    <col min="14324" max="14324" width="8.5703125" style="24" customWidth="1"/>
    <col min="14325" max="14325" width="5.140625" style="24" customWidth="1"/>
    <col min="14326" max="14329" width="12.7109375" style="24" customWidth="1"/>
    <col min="14330" max="14330" width="8.28515625" style="24" customWidth="1"/>
    <col min="14331" max="14331" width="3" style="24" customWidth="1"/>
    <col min="14332" max="14332" width="3.140625" style="24" customWidth="1"/>
    <col min="14333" max="14333" width="10.5703125" style="24" customWidth="1"/>
    <col min="14334" max="14334" width="10" style="24" customWidth="1"/>
    <col min="14335" max="14335" width="10.85546875" style="24" customWidth="1"/>
    <col min="14336" max="14336" width="9.7109375" style="24" customWidth="1"/>
    <col min="14337" max="14337" width="13.85546875" style="24" customWidth="1"/>
    <col min="14338" max="14338" width="16" style="24" customWidth="1"/>
    <col min="14339" max="14339" width="8.85546875" style="24"/>
    <col min="14340" max="14340" width="12.5703125" style="24" bestFit="1" customWidth="1"/>
    <col min="14341" max="14342" width="8.85546875" style="24"/>
    <col min="14343" max="14343" width="71.5703125" style="24" customWidth="1"/>
    <col min="14344" max="14555" width="8.85546875" style="24"/>
    <col min="14556" max="14556" width="3.28515625" style="24" customWidth="1"/>
    <col min="14557" max="14557" width="5.85546875" style="24" customWidth="1"/>
    <col min="14558" max="14558" width="13.85546875" style="24" customWidth="1"/>
    <col min="14559" max="14559" width="0" style="24" hidden="1" customWidth="1"/>
    <col min="14560" max="14560" width="4.85546875" style="24" customWidth="1"/>
    <col min="14561" max="14561" width="6.85546875" style="24" customWidth="1"/>
    <col min="14562" max="14562" width="7.140625" style="24" customWidth="1"/>
    <col min="14563" max="14563" width="5.28515625" style="24" customWidth="1"/>
    <col min="14564" max="14564" width="5.5703125" style="24" customWidth="1"/>
    <col min="14565" max="14565" width="3.85546875" style="24" customWidth="1"/>
    <col min="14566" max="14566" width="3.42578125" style="24" customWidth="1"/>
    <col min="14567" max="14567" width="2.7109375" style="24" customWidth="1"/>
    <col min="14568" max="14568" width="2.85546875" style="24" customWidth="1"/>
    <col min="14569" max="14569" width="24.28515625" style="24" customWidth="1"/>
    <col min="14570" max="14570" width="8.28515625" style="24" customWidth="1"/>
    <col min="14571" max="14571" width="14.42578125" style="24" customWidth="1"/>
    <col min="14572" max="14572" width="14.5703125" style="24" customWidth="1"/>
    <col min="14573" max="14573" width="16.140625" style="24" customWidth="1"/>
    <col min="14574" max="14574" width="15.140625" style="24" customWidth="1"/>
    <col min="14575" max="14575" width="15.28515625" style="24" customWidth="1"/>
    <col min="14576" max="14578" width="15.140625" style="24" customWidth="1"/>
    <col min="14579" max="14579" width="21" style="24" customWidth="1"/>
    <col min="14580" max="14580" width="8.5703125" style="24" customWidth="1"/>
    <col min="14581" max="14581" width="5.140625" style="24" customWidth="1"/>
    <col min="14582" max="14585" width="12.7109375" style="24" customWidth="1"/>
    <col min="14586" max="14586" width="8.28515625" style="24" customWidth="1"/>
    <col min="14587" max="14587" width="3" style="24" customWidth="1"/>
    <col min="14588" max="14588" width="3.140625" style="24" customWidth="1"/>
    <col min="14589" max="14589" width="10.5703125" style="24" customWidth="1"/>
    <col min="14590" max="14590" width="10" style="24" customWidth="1"/>
    <col min="14591" max="14591" width="10.85546875" style="24" customWidth="1"/>
    <col min="14592" max="14592" width="9.7109375" style="24" customWidth="1"/>
    <col min="14593" max="14593" width="13.85546875" style="24" customWidth="1"/>
    <col min="14594" max="14594" width="16" style="24" customWidth="1"/>
    <col min="14595" max="14595" width="8.85546875" style="24"/>
    <col min="14596" max="14596" width="12.5703125" style="24" bestFit="1" customWidth="1"/>
    <col min="14597" max="14598" width="8.85546875" style="24"/>
    <col min="14599" max="14599" width="71.5703125" style="24" customWidth="1"/>
    <col min="14600" max="14811" width="8.85546875" style="24"/>
    <col min="14812" max="14812" width="3.28515625" style="24" customWidth="1"/>
    <col min="14813" max="14813" width="5.85546875" style="24" customWidth="1"/>
    <col min="14814" max="14814" width="13.85546875" style="24" customWidth="1"/>
    <col min="14815" max="14815" width="0" style="24" hidden="1" customWidth="1"/>
    <col min="14816" max="14816" width="4.85546875" style="24" customWidth="1"/>
    <col min="14817" max="14817" width="6.85546875" style="24" customWidth="1"/>
    <col min="14818" max="14818" width="7.140625" style="24" customWidth="1"/>
    <col min="14819" max="14819" width="5.28515625" style="24" customWidth="1"/>
    <col min="14820" max="14820" width="5.5703125" style="24" customWidth="1"/>
    <col min="14821" max="14821" width="3.85546875" style="24" customWidth="1"/>
    <col min="14822" max="14822" width="3.42578125" style="24" customWidth="1"/>
    <col min="14823" max="14823" width="2.7109375" style="24" customWidth="1"/>
    <col min="14824" max="14824" width="2.85546875" style="24" customWidth="1"/>
    <col min="14825" max="14825" width="24.28515625" style="24" customWidth="1"/>
    <col min="14826" max="14826" width="8.28515625" style="24" customWidth="1"/>
    <col min="14827" max="14827" width="14.42578125" style="24" customWidth="1"/>
    <col min="14828" max="14828" width="14.5703125" style="24" customWidth="1"/>
    <col min="14829" max="14829" width="16.140625" style="24" customWidth="1"/>
    <col min="14830" max="14830" width="15.140625" style="24" customWidth="1"/>
    <col min="14831" max="14831" width="15.28515625" style="24" customWidth="1"/>
    <col min="14832" max="14834" width="15.140625" style="24" customWidth="1"/>
    <col min="14835" max="14835" width="21" style="24" customWidth="1"/>
    <col min="14836" max="14836" width="8.5703125" style="24" customWidth="1"/>
    <col min="14837" max="14837" width="5.140625" style="24" customWidth="1"/>
    <col min="14838" max="14841" width="12.7109375" style="24" customWidth="1"/>
    <col min="14842" max="14842" width="8.28515625" style="24" customWidth="1"/>
    <col min="14843" max="14843" width="3" style="24" customWidth="1"/>
    <col min="14844" max="14844" width="3.140625" style="24" customWidth="1"/>
    <col min="14845" max="14845" width="10.5703125" style="24" customWidth="1"/>
    <col min="14846" max="14846" width="10" style="24" customWidth="1"/>
    <col min="14847" max="14847" width="10.85546875" style="24" customWidth="1"/>
    <col min="14848" max="14848" width="9.7109375" style="24" customWidth="1"/>
    <col min="14849" max="14849" width="13.85546875" style="24" customWidth="1"/>
    <col min="14850" max="14850" width="16" style="24" customWidth="1"/>
    <col min="14851" max="14851" width="8.85546875" style="24"/>
    <col min="14852" max="14852" width="12.5703125" style="24" bestFit="1" customWidth="1"/>
    <col min="14853" max="14854" width="8.85546875" style="24"/>
    <col min="14855" max="14855" width="71.5703125" style="24" customWidth="1"/>
    <col min="14856" max="15067" width="8.85546875" style="24"/>
    <col min="15068" max="15068" width="3.28515625" style="24" customWidth="1"/>
    <col min="15069" max="15069" width="5.85546875" style="24" customWidth="1"/>
    <col min="15070" max="15070" width="13.85546875" style="24" customWidth="1"/>
    <col min="15071" max="15071" width="0" style="24" hidden="1" customWidth="1"/>
    <col min="15072" max="15072" width="4.85546875" style="24" customWidth="1"/>
    <col min="15073" max="15073" width="6.85546875" style="24" customWidth="1"/>
    <col min="15074" max="15074" width="7.140625" style="24" customWidth="1"/>
    <col min="15075" max="15075" width="5.28515625" style="24" customWidth="1"/>
    <col min="15076" max="15076" width="5.5703125" style="24" customWidth="1"/>
    <col min="15077" max="15077" width="3.85546875" style="24" customWidth="1"/>
    <col min="15078" max="15078" width="3.42578125" style="24" customWidth="1"/>
    <col min="15079" max="15079" width="2.7109375" style="24" customWidth="1"/>
    <col min="15080" max="15080" width="2.85546875" style="24" customWidth="1"/>
    <col min="15081" max="15081" width="24.28515625" style="24" customWidth="1"/>
    <col min="15082" max="15082" width="8.28515625" style="24" customWidth="1"/>
    <col min="15083" max="15083" width="14.42578125" style="24" customWidth="1"/>
    <col min="15084" max="15084" width="14.5703125" style="24" customWidth="1"/>
    <col min="15085" max="15085" width="16.140625" style="24" customWidth="1"/>
    <col min="15086" max="15086" width="15.140625" style="24" customWidth="1"/>
    <col min="15087" max="15087" width="15.28515625" style="24" customWidth="1"/>
    <col min="15088" max="15090" width="15.140625" style="24" customWidth="1"/>
    <col min="15091" max="15091" width="21" style="24" customWidth="1"/>
    <col min="15092" max="15092" width="8.5703125" style="24" customWidth="1"/>
    <col min="15093" max="15093" width="5.140625" style="24" customWidth="1"/>
    <col min="15094" max="15097" width="12.7109375" style="24" customWidth="1"/>
    <col min="15098" max="15098" width="8.28515625" style="24" customWidth="1"/>
    <col min="15099" max="15099" width="3" style="24" customWidth="1"/>
    <col min="15100" max="15100" width="3.140625" style="24" customWidth="1"/>
    <col min="15101" max="15101" width="10.5703125" style="24" customWidth="1"/>
    <col min="15102" max="15102" width="10" style="24" customWidth="1"/>
    <col min="15103" max="15103" width="10.85546875" style="24" customWidth="1"/>
    <col min="15104" max="15104" width="9.7109375" style="24" customWidth="1"/>
    <col min="15105" max="15105" width="13.85546875" style="24" customWidth="1"/>
    <col min="15106" max="15106" width="16" style="24" customWidth="1"/>
    <col min="15107" max="15107" width="8.85546875" style="24"/>
    <col min="15108" max="15108" width="12.5703125" style="24" bestFit="1" customWidth="1"/>
    <col min="15109" max="15110" width="8.85546875" style="24"/>
    <col min="15111" max="15111" width="71.5703125" style="24" customWidth="1"/>
    <col min="15112" max="15323" width="8.85546875" style="24"/>
    <col min="15324" max="15324" width="3.28515625" style="24" customWidth="1"/>
    <col min="15325" max="15325" width="5.85546875" style="24" customWidth="1"/>
    <col min="15326" max="15326" width="13.85546875" style="24" customWidth="1"/>
    <col min="15327" max="15327" width="0" style="24" hidden="1" customWidth="1"/>
    <col min="15328" max="15328" width="4.85546875" style="24" customWidth="1"/>
    <col min="15329" max="15329" width="6.85546875" style="24" customWidth="1"/>
    <col min="15330" max="15330" width="7.140625" style="24" customWidth="1"/>
    <col min="15331" max="15331" width="5.28515625" style="24" customWidth="1"/>
    <col min="15332" max="15332" width="5.5703125" style="24" customWidth="1"/>
    <col min="15333" max="15333" width="3.85546875" style="24" customWidth="1"/>
    <col min="15334" max="15334" width="3.42578125" style="24" customWidth="1"/>
    <col min="15335" max="15335" width="2.7109375" style="24" customWidth="1"/>
    <col min="15336" max="15336" width="2.85546875" style="24" customWidth="1"/>
    <col min="15337" max="15337" width="24.28515625" style="24" customWidth="1"/>
    <col min="15338" max="15338" width="8.28515625" style="24" customWidth="1"/>
    <col min="15339" max="15339" width="14.42578125" style="24" customWidth="1"/>
    <col min="15340" max="15340" width="14.5703125" style="24" customWidth="1"/>
    <col min="15341" max="15341" width="16.140625" style="24" customWidth="1"/>
    <col min="15342" max="15342" width="15.140625" style="24" customWidth="1"/>
    <col min="15343" max="15343" width="15.28515625" style="24" customWidth="1"/>
    <col min="15344" max="15346" width="15.140625" style="24" customWidth="1"/>
    <col min="15347" max="15347" width="21" style="24" customWidth="1"/>
    <col min="15348" max="15348" width="8.5703125" style="24" customWidth="1"/>
    <col min="15349" max="15349" width="5.140625" style="24" customWidth="1"/>
    <col min="15350" max="15353" width="12.7109375" style="24" customWidth="1"/>
    <col min="15354" max="15354" width="8.28515625" style="24" customWidth="1"/>
    <col min="15355" max="15355" width="3" style="24" customWidth="1"/>
    <col min="15356" max="15356" width="3.140625" style="24" customWidth="1"/>
    <col min="15357" max="15357" width="10.5703125" style="24" customWidth="1"/>
    <col min="15358" max="15358" width="10" style="24" customWidth="1"/>
    <col min="15359" max="15359" width="10.85546875" style="24" customWidth="1"/>
    <col min="15360" max="15360" width="9.7109375" style="24" customWidth="1"/>
    <col min="15361" max="15361" width="13.85546875" style="24" customWidth="1"/>
    <col min="15362" max="15362" width="16" style="24" customWidth="1"/>
    <col min="15363" max="15363" width="8.85546875" style="24"/>
    <col min="15364" max="15364" width="12.5703125" style="24" bestFit="1" customWidth="1"/>
    <col min="15365" max="15366" width="8.85546875" style="24"/>
    <col min="15367" max="15367" width="71.5703125" style="24" customWidth="1"/>
    <col min="15368" max="15579" width="8.85546875" style="24"/>
    <col min="15580" max="15580" width="3.28515625" style="24" customWidth="1"/>
    <col min="15581" max="15581" width="5.85546875" style="24" customWidth="1"/>
    <col min="15582" max="15582" width="13.85546875" style="24" customWidth="1"/>
    <col min="15583" max="15583" width="0" style="24" hidden="1" customWidth="1"/>
    <col min="15584" max="15584" width="4.85546875" style="24" customWidth="1"/>
    <col min="15585" max="15585" width="6.85546875" style="24" customWidth="1"/>
    <col min="15586" max="15586" width="7.140625" style="24" customWidth="1"/>
    <col min="15587" max="15587" width="5.28515625" style="24" customWidth="1"/>
    <col min="15588" max="15588" width="5.5703125" style="24" customWidth="1"/>
    <col min="15589" max="15589" width="3.85546875" style="24" customWidth="1"/>
    <col min="15590" max="15590" width="3.42578125" style="24" customWidth="1"/>
    <col min="15591" max="15591" width="2.7109375" style="24" customWidth="1"/>
    <col min="15592" max="15592" width="2.85546875" style="24" customWidth="1"/>
    <col min="15593" max="15593" width="24.28515625" style="24" customWidth="1"/>
    <col min="15594" max="15594" width="8.28515625" style="24" customWidth="1"/>
    <col min="15595" max="15595" width="14.42578125" style="24" customWidth="1"/>
    <col min="15596" max="15596" width="14.5703125" style="24" customWidth="1"/>
    <col min="15597" max="15597" width="16.140625" style="24" customWidth="1"/>
    <col min="15598" max="15598" width="15.140625" style="24" customWidth="1"/>
    <col min="15599" max="15599" width="15.28515625" style="24" customWidth="1"/>
    <col min="15600" max="15602" width="15.140625" style="24" customWidth="1"/>
    <col min="15603" max="15603" width="21" style="24" customWidth="1"/>
    <col min="15604" max="15604" width="8.5703125" style="24" customWidth="1"/>
    <col min="15605" max="15605" width="5.140625" style="24" customWidth="1"/>
    <col min="15606" max="15609" width="12.7109375" style="24" customWidth="1"/>
    <col min="15610" max="15610" width="8.28515625" style="24" customWidth="1"/>
    <col min="15611" max="15611" width="3" style="24" customWidth="1"/>
    <col min="15612" max="15612" width="3.140625" style="24" customWidth="1"/>
    <col min="15613" max="15613" width="10.5703125" style="24" customWidth="1"/>
    <col min="15614" max="15614" width="10" style="24" customWidth="1"/>
    <col min="15615" max="15615" width="10.85546875" style="24" customWidth="1"/>
    <col min="15616" max="15616" width="9.7109375" style="24" customWidth="1"/>
    <col min="15617" max="15617" width="13.85546875" style="24" customWidth="1"/>
    <col min="15618" max="15618" width="16" style="24" customWidth="1"/>
    <col min="15619" max="15619" width="8.85546875" style="24"/>
    <col min="15620" max="15620" width="12.5703125" style="24" bestFit="1" customWidth="1"/>
    <col min="15621" max="15622" width="8.85546875" style="24"/>
    <col min="15623" max="15623" width="71.5703125" style="24" customWidth="1"/>
    <col min="15624" max="15835" width="8.85546875" style="24"/>
    <col min="15836" max="15836" width="3.28515625" style="24" customWidth="1"/>
    <col min="15837" max="15837" width="5.85546875" style="24" customWidth="1"/>
    <col min="15838" max="15838" width="13.85546875" style="24" customWidth="1"/>
    <col min="15839" max="15839" width="0" style="24" hidden="1" customWidth="1"/>
    <col min="15840" max="15840" width="4.85546875" style="24" customWidth="1"/>
    <col min="15841" max="15841" width="6.85546875" style="24" customWidth="1"/>
    <col min="15842" max="15842" width="7.140625" style="24" customWidth="1"/>
    <col min="15843" max="15843" width="5.28515625" style="24" customWidth="1"/>
    <col min="15844" max="15844" width="5.5703125" style="24" customWidth="1"/>
    <col min="15845" max="15845" width="3.85546875" style="24" customWidth="1"/>
    <col min="15846" max="15846" width="3.42578125" style="24" customWidth="1"/>
    <col min="15847" max="15847" width="2.7109375" style="24" customWidth="1"/>
    <col min="15848" max="15848" width="2.85546875" style="24" customWidth="1"/>
    <col min="15849" max="15849" width="24.28515625" style="24" customWidth="1"/>
    <col min="15850" max="15850" width="8.28515625" style="24" customWidth="1"/>
    <col min="15851" max="15851" width="14.42578125" style="24" customWidth="1"/>
    <col min="15852" max="15852" width="14.5703125" style="24" customWidth="1"/>
    <col min="15853" max="15853" width="16.140625" style="24" customWidth="1"/>
    <col min="15854" max="15854" width="15.140625" style="24" customWidth="1"/>
    <col min="15855" max="15855" width="15.28515625" style="24" customWidth="1"/>
    <col min="15856" max="15858" width="15.140625" style="24" customWidth="1"/>
    <col min="15859" max="15859" width="21" style="24" customWidth="1"/>
    <col min="15860" max="15860" width="8.5703125" style="24" customWidth="1"/>
    <col min="15861" max="15861" width="5.140625" style="24" customWidth="1"/>
    <col min="15862" max="15865" width="12.7109375" style="24" customWidth="1"/>
    <col min="15866" max="15866" width="8.28515625" style="24" customWidth="1"/>
    <col min="15867" max="15867" width="3" style="24" customWidth="1"/>
    <col min="15868" max="15868" width="3.140625" style="24" customWidth="1"/>
    <col min="15869" max="15869" width="10.5703125" style="24" customWidth="1"/>
    <col min="15870" max="15870" width="10" style="24" customWidth="1"/>
    <col min="15871" max="15871" width="10.85546875" style="24" customWidth="1"/>
    <col min="15872" max="15872" width="9.7109375" style="24" customWidth="1"/>
    <col min="15873" max="15873" width="13.85546875" style="24" customWidth="1"/>
    <col min="15874" max="15874" width="16" style="24" customWidth="1"/>
    <col min="15875" max="15875" width="8.85546875" style="24"/>
    <col min="15876" max="15876" width="12.5703125" style="24" bestFit="1" customWidth="1"/>
    <col min="15877" max="15878" width="8.85546875" style="24"/>
    <col min="15879" max="15879" width="71.5703125" style="24" customWidth="1"/>
    <col min="15880" max="16091" width="8.85546875" style="24"/>
    <col min="16092" max="16092" width="3.28515625" style="24" customWidth="1"/>
    <col min="16093" max="16093" width="5.85546875" style="24" customWidth="1"/>
    <col min="16094" max="16094" width="13.85546875" style="24" customWidth="1"/>
    <col min="16095" max="16095" width="0" style="24" hidden="1" customWidth="1"/>
    <col min="16096" max="16096" width="4.85546875" style="24" customWidth="1"/>
    <col min="16097" max="16097" width="6.85546875" style="24" customWidth="1"/>
    <col min="16098" max="16098" width="7.140625" style="24" customWidth="1"/>
    <col min="16099" max="16099" width="5.28515625" style="24" customWidth="1"/>
    <col min="16100" max="16100" width="5.5703125" style="24" customWidth="1"/>
    <col min="16101" max="16101" width="3.85546875" style="24" customWidth="1"/>
    <col min="16102" max="16102" width="3.42578125" style="24" customWidth="1"/>
    <col min="16103" max="16103" width="2.7109375" style="24" customWidth="1"/>
    <col min="16104" max="16104" width="2.85546875" style="24" customWidth="1"/>
    <col min="16105" max="16105" width="24.28515625" style="24" customWidth="1"/>
    <col min="16106" max="16106" width="8.28515625" style="24" customWidth="1"/>
    <col min="16107" max="16107" width="14.42578125" style="24" customWidth="1"/>
    <col min="16108" max="16108" width="14.5703125" style="24" customWidth="1"/>
    <col min="16109" max="16109" width="16.140625" style="24" customWidth="1"/>
    <col min="16110" max="16110" width="15.140625" style="24" customWidth="1"/>
    <col min="16111" max="16111" width="15.28515625" style="24" customWidth="1"/>
    <col min="16112" max="16114" width="15.140625" style="24" customWidth="1"/>
    <col min="16115" max="16115" width="21" style="24" customWidth="1"/>
    <col min="16116" max="16116" width="8.5703125" style="24" customWidth="1"/>
    <col min="16117" max="16117" width="5.140625" style="24" customWidth="1"/>
    <col min="16118" max="16121" width="12.7109375" style="24" customWidth="1"/>
    <col min="16122" max="16122" width="8.28515625" style="24" customWidth="1"/>
    <col min="16123" max="16123" width="3" style="24" customWidth="1"/>
    <col min="16124" max="16124" width="3.140625" style="24" customWidth="1"/>
    <col min="16125" max="16125" width="10.5703125" style="24" customWidth="1"/>
    <col min="16126" max="16126" width="10" style="24" customWidth="1"/>
    <col min="16127" max="16127" width="10.85546875" style="24" customWidth="1"/>
    <col min="16128" max="16128" width="9.7109375" style="24" customWidth="1"/>
    <col min="16129" max="16129" width="13.85546875" style="24" customWidth="1"/>
    <col min="16130" max="16130" width="16" style="24" customWidth="1"/>
    <col min="16131" max="16131" width="8.85546875" style="24"/>
    <col min="16132" max="16132" width="12.5703125" style="24" bestFit="1" customWidth="1"/>
    <col min="16133" max="16134" width="8.85546875" style="24"/>
    <col min="16135" max="16135" width="71.5703125" style="24" customWidth="1"/>
    <col min="16136" max="16384" width="8.85546875" style="24"/>
  </cols>
  <sheetData>
    <row r="1" spans="1:12" ht="52.5" customHeight="1">
      <c r="A1" s="101"/>
      <c r="B1" s="101"/>
      <c r="C1" s="101"/>
      <c r="D1" s="101"/>
      <c r="E1" s="101"/>
      <c r="F1" s="101"/>
      <c r="G1" s="87" t="s">
        <v>270</v>
      </c>
      <c r="H1" s="87"/>
      <c r="I1" s="87"/>
      <c r="J1" s="87"/>
      <c r="K1" s="87"/>
      <c r="L1" s="87"/>
    </row>
    <row r="2" spans="1:12" ht="18.75">
      <c r="D2" s="92" t="s">
        <v>247</v>
      </c>
      <c r="E2" s="92"/>
      <c r="F2" s="92"/>
      <c r="G2" s="92"/>
      <c r="H2" s="92"/>
      <c r="I2" s="79"/>
      <c r="J2" s="79"/>
      <c r="K2" s="79"/>
    </row>
    <row r="3" spans="1:12" ht="15.75">
      <c r="C3" s="56" t="s">
        <v>239</v>
      </c>
      <c r="D3" s="56"/>
      <c r="E3" s="55"/>
      <c r="F3" s="55"/>
      <c r="G3" s="55"/>
      <c r="H3" s="55"/>
      <c r="I3" s="55"/>
      <c r="J3" s="15"/>
      <c r="K3" s="15"/>
    </row>
    <row r="4" spans="1:12" ht="15.75">
      <c r="C4" s="56" t="s">
        <v>1</v>
      </c>
      <c r="D4" s="56"/>
      <c r="E4" s="55"/>
      <c r="F4" s="55"/>
      <c r="G4" s="55"/>
      <c r="H4" s="55"/>
      <c r="I4" s="55"/>
      <c r="J4" s="15"/>
      <c r="K4" s="15"/>
    </row>
    <row r="5" spans="1:12" ht="15.75">
      <c r="C5" s="56"/>
      <c r="D5" s="56"/>
      <c r="E5" s="55" t="s">
        <v>2</v>
      </c>
      <c r="F5" s="55"/>
      <c r="G5" s="55"/>
      <c r="H5" s="55"/>
      <c r="I5" s="55"/>
      <c r="J5" s="15"/>
      <c r="K5" s="15"/>
    </row>
    <row r="6" spans="1:12">
      <c r="A6" s="102" t="s">
        <v>209</v>
      </c>
      <c r="B6" s="90" t="s">
        <v>210</v>
      </c>
      <c r="C6" s="102" t="s">
        <v>3</v>
      </c>
      <c r="D6" s="90" t="s">
        <v>211</v>
      </c>
      <c r="E6" s="90" t="s">
        <v>212</v>
      </c>
      <c r="F6" s="103" t="s">
        <v>4</v>
      </c>
      <c r="G6" s="100" t="s">
        <v>9</v>
      </c>
      <c r="H6" s="100" t="s">
        <v>5</v>
      </c>
      <c r="I6" s="100" t="s">
        <v>6</v>
      </c>
      <c r="J6" s="100" t="s">
        <v>7</v>
      </c>
      <c r="K6" s="100" t="s">
        <v>8</v>
      </c>
    </row>
    <row r="7" spans="1:12">
      <c r="A7" s="102"/>
      <c r="B7" s="91"/>
      <c r="C7" s="102"/>
      <c r="D7" s="91"/>
      <c r="E7" s="91"/>
      <c r="F7" s="103"/>
      <c r="G7" s="100"/>
      <c r="H7" s="100"/>
      <c r="I7" s="100"/>
      <c r="J7" s="100"/>
      <c r="K7" s="100"/>
    </row>
    <row r="8" spans="1:12" s="25" customFormat="1">
      <c r="A8" s="18"/>
      <c r="B8" s="18"/>
      <c r="C8" s="18"/>
      <c r="D8" s="18"/>
      <c r="E8" s="18"/>
      <c r="F8" s="19"/>
      <c r="G8" s="11">
        <f>G10+G42+G350+G402</f>
        <v>250278906.86333334</v>
      </c>
      <c r="H8" s="11">
        <f>H10+H42+H350+H402</f>
        <v>31828610.526666664</v>
      </c>
      <c r="I8" s="11">
        <f>I10+I42+I350+I402</f>
        <v>38663785.536666662</v>
      </c>
      <c r="J8" s="11">
        <f>J10+J42+J350+J402</f>
        <v>59877050.06333334</v>
      </c>
      <c r="K8" s="11">
        <f>K10+K42+K350+K402</f>
        <v>119909460.73666666</v>
      </c>
    </row>
    <row r="9" spans="1:12" s="25" customFormat="1" ht="18.75">
      <c r="A9" s="18"/>
      <c r="B9" s="18"/>
      <c r="D9" s="23" t="s">
        <v>214</v>
      </c>
      <c r="E9" s="18"/>
      <c r="F9" s="19"/>
      <c r="G9" s="11"/>
      <c r="H9" s="11"/>
      <c r="I9" s="11"/>
      <c r="J9" s="11"/>
      <c r="K9" s="11"/>
    </row>
    <row r="10" spans="1:12">
      <c r="A10" s="20" t="s">
        <v>10</v>
      </c>
      <c r="B10" s="16"/>
      <c r="C10" s="16"/>
      <c r="D10" s="16"/>
      <c r="E10" s="20"/>
      <c r="F10" s="81"/>
      <c r="G10" s="11">
        <f>G11</f>
        <v>4200207.8100000005</v>
      </c>
      <c r="H10" s="11">
        <f t="shared" ref="H10:K10" si="0">H11</f>
        <v>1050051.94</v>
      </c>
      <c r="I10" s="11">
        <f t="shared" si="0"/>
        <v>1050051.9500000002</v>
      </c>
      <c r="J10" s="11">
        <f t="shared" si="0"/>
        <v>1050051.96</v>
      </c>
      <c r="K10" s="11">
        <f t="shared" si="0"/>
        <v>1050051.96</v>
      </c>
    </row>
    <row r="11" spans="1:12">
      <c r="A11" s="80" t="s">
        <v>10</v>
      </c>
      <c r="B11" s="80" t="s">
        <v>11</v>
      </c>
      <c r="C11" s="80"/>
      <c r="D11" s="80"/>
      <c r="E11" s="80"/>
      <c r="F11" s="81"/>
      <c r="G11" s="11">
        <f>G12</f>
        <v>4200207.8100000005</v>
      </c>
      <c r="H11" s="11">
        <f t="shared" ref="H11:K11" si="1">H12</f>
        <v>1050051.94</v>
      </c>
      <c r="I11" s="11">
        <f t="shared" si="1"/>
        <v>1050051.9500000002</v>
      </c>
      <c r="J11" s="11">
        <f t="shared" si="1"/>
        <v>1050051.96</v>
      </c>
      <c r="K11" s="11">
        <f t="shared" si="1"/>
        <v>1050051.96</v>
      </c>
    </row>
    <row r="12" spans="1:12">
      <c r="A12" s="9" t="s">
        <v>12</v>
      </c>
      <c r="B12" s="9" t="s">
        <v>13</v>
      </c>
      <c r="C12" s="9"/>
      <c r="D12" s="9"/>
      <c r="E12" s="9"/>
      <c r="F12" s="10"/>
      <c r="G12" s="11">
        <f>G13</f>
        <v>4200207.8100000005</v>
      </c>
      <c r="H12" s="11">
        <f t="shared" ref="H12:K12" si="2">H13</f>
        <v>1050051.94</v>
      </c>
      <c r="I12" s="11">
        <f t="shared" si="2"/>
        <v>1050051.9500000002</v>
      </c>
      <c r="J12" s="11">
        <f t="shared" si="2"/>
        <v>1050051.96</v>
      </c>
      <c r="K12" s="11">
        <f t="shared" si="2"/>
        <v>1050051.96</v>
      </c>
    </row>
    <row r="13" spans="1:12" s="26" customFormat="1">
      <c r="A13" s="80" t="s">
        <v>12</v>
      </c>
      <c r="B13" s="80" t="s">
        <v>14</v>
      </c>
      <c r="C13" s="80" t="s">
        <v>15</v>
      </c>
      <c r="D13" s="80"/>
      <c r="E13" s="80"/>
      <c r="F13" s="81"/>
      <c r="G13" s="11">
        <f>G14</f>
        <v>4200207.8100000005</v>
      </c>
      <c r="H13" s="11">
        <f t="shared" ref="H13:K13" si="3">H14</f>
        <v>1050051.94</v>
      </c>
      <c r="I13" s="11">
        <f t="shared" si="3"/>
        <v>1050051.9500000002</v>
      </c>
      <c r="J13" s="11">
        <f t="shared" si="3"/>
        <v>1050051.96</v>
      </c>
      <c r="K13" s="11">
        <f t="shared" si="3"/>
        <v>1050051.96</v>
      </c>
    </row>
    <row r="14" spans="1:12">
      <c r="A14" s="80" t="s">
        <v>12</v>
      </c>
      <c r="B14" s="80" t="s">
        <v>14</v>
      </c>
      <c r="C14" s="80" t="s">
        <v>16</v>
      </c>
      <c r="D14" s="9"/>
      <c r="E14" s="9"/>
      <c r="F14" s="10"/>
      <c r="G14" s="11">
        <f>G15+G22+G29+G36</f>
        <v>4200207.8100000005</v>
      </c>
      <c r="H14" s="11">
        <f t="shared" ref="H14:K14" si="4">H15+H22+H29+H36</f>
        <v>1050051.94</v>
      </c>
      <c r="I14" s="11">
        <f t="shared" si="4"/>
        <v>1050051.9500000002</v>
      </c>
      <c r="J14" s="11">
        <f t="shared" si="4"/>
        <v>1050051.96</v>
      </c>
      <c r="K14" s="11">
        <f t="shared" si="4"/>
        <v>1050051.96</v>
      </c>
    </row>
    <row r="15" spans="1:12">
      <c r="A15" s="80" t="s">
        <v>12</v>
      </c>
      <c r="B15" s="80" t="s">
        <v>14</v>
      </c>
      <c r="C15" s="80" t="s">
        <v>18</v>
      </c>
      <c r="D15" s="80"/>
      <c r="E15" s="80"/>
      <c r="F15" s="81"/>
      <c r="G15" s="11">
        <f>G16</f>
        <v>2573171.2000000002</v>
      </c>
      <c r="H15" s="11">
        <f t="shared" ref="H15:K15" si="5">H16</f>
        <v>643292.80000000005</v>
      </c>
      <c r="I15" s="11">
        <f t="shared" si="5"/>
        <v>643292.80000000005</v>
      </c>
      <c r="J15" s="11">
        <f t="shared" si="5"/>
        <v>643292.80000000005</v>
      </c>
      <c r="K15" s="11">
        <f t="shared" si="5"/>
        <v>643292.80000000005</v>
      </c>
    </row>
    <row r="16" spans="1:12">
      <c r="A16" s="80" t="s">
        <v>12</v>
      </c>
      <c r="B16" s="80" t="s">
        <v>14</v>
      </c>
      <c r="C16" s="80" t="s">
        <v>19</v>
      </c>
      <c r="D16" s="80"/>
      <c r="E16" s="80"/>
      <c r="F16" s="81"/>
      <c r="G16" s="11">
        <f>G17</f>
        <v>2573171.2000000002</v>
      </c>
      <c r="H16" s="11">
        <f t="shared" ref="H16:K16" si="6">H17</f>
        <v>643292.80000000005</v>
      </c>
      <c r="I16" s="11">
        <f t="shared" si="6"/>
        <v>643292.80000000005</v>
      </c>
      <c r="J16" s="11">
        <f t="shared" si="6"/>
        <v>643292.80000000005</v>
      </c>
      <c r="K16" s="11">
        <f t="shared" si="6"/>
        <v>643292.80000000005</v>
      </c>
    </row>
    <row r="17" spans="1:11">
      <c r="A17" s="80" t="s">
        <v>12</v>
      </c>
      <c r="B17" s="80" t="s">
        <v>14</v>
      </c>
      <c r="C17" s="80" t="s">
        <v>19</v>
      </c>
      <c r="D17" s="80" t="s">
        <v>20</v>
      </c>
      <c r="E17" s="80"/>
      <c r="F17" s="81"/>
      <c r="G17" s="11">
        <f>G18+G20</f>
        <v>2573171.2000000002</v>
      </c>
      <c r="H17" s="11">
        <f t="shared" ref="H17:K17" si="7">H18+H20</f>
        <v>643292.80000000005</v>
      </c>
      <c r="I17" s="11">
        <f t="shared" si="7"/>
        <v>643292.80000000005</v>
      </c>
      <c r="J17" s="11">
        <f t="shared" si="7"/>
        <v>643292.80000000005</v>
      </c>
      <c r="K17" s="11">
        <f t="shared" si="7"/>
        <v>643292.80000000005</v>
      </c>
    </row>
    <row r="18" spans="1:11">
      <c r="A18" s="9" t="s">
        <v>12</v>
      </c>
      <c r="B18" s="9" t="s">
        <v>14</v>
      </c>
      <c r="C18" s="9" t="s">
        <v>19</v>
      </c>
      <c r="D18" s="9" t="s">
        <v>21</v>
      </c>
      <c r="E18" s="9"/>
      <c r="F18" s="10"/>
      <c r="G18" s="12">
        <f>G19</f>
        <v>2107053.08</v>
      </c>
      <c r="H18" s="12">
        <f t="shared" ref="H18:K18" si="8">H19</f>
        <v>526763.27</v>
      </c>
      <c r="I18" s="12">
        <f t="shared" si="8"/>
        <v>526763.27</v>
      </c>
      <c r="J18" s="12">
        <f t="shared" si="8"/>
        <v>526763.27</v>
      </c>
      <c r="K18" s="12">
        <f t="shared" si="8"/>
        <v>526763.27</v>
      </c>
    </row>
    <row r="19" spans="1:11">
      <c r="A19" s="9" t="s">
        <v>12</v>
      </c>
      <c r="B19" s="9" t="s">
        <v>14</v>
      </c>
      <c r="C19" s="9" t="s">
        <v>19</v>
      </c>
      <c r="D19" s="9" t="s">
        <v>21</v>
      </c>
      <c r="E19" s="9" t="s">
        <v>22</v>
      </c>
      <c r="F19" s="10" t="s">
        <v>23</v>
      </c>
      <c r="G19" s="12">
        <f>H19+I19+J19+K19</f>
        <v>2107053.08</v>
      </c>
      <c r="H19" s="12">
        <v>526763.27</v>
      </c>
      <c r="I19" s="12">
        <v>526763.27</v>
      </c>
      <c r="J19" s="12">
        <v>526763.27</v>
      </c>
      <c r="K19" s="12">
        <v>526763.27</v>
      </c>
    </row>
    <row r="20" spans="1:11">
      <c r="A20" s="80" t="s">
        <v>12</v>
      </c>
      <c r="B20" s="80" t="s">
        <v>14</v>
      </c>
      <c r="C20" s="80" t="s">
        <v>19</v>
      </c>
      <c r="D20" s="80" t="s">
        <v>24</v>
      </c>
      <c r="E20" s="9"/>
      <c r="F20" s="10"/>
      <c r="G20" s="12">
        <f>G21</f>
        <v>466118.12</v>
      </c>
      <c r="H20" s="12">
        <f t="shared" ref="H20:K20" si="9">H21</f>
        <v>116529.53</v>
      </c>
      <c r="I20" s="12">
        <f t="shared" si="9"/>
        <v>116529.53</v>
      </c>
      <c r="J20" s="12">
        <f t="shared" si="9"/>
        <v>116529.53</v>
      </c>
      <c r="K20" s="12">
        <f t="shared" si="9"/>
        <v>116529.53</v>
      </c>
    </row>
    <row r="21" spans="1:11">
      <c r="A21" s="9" t="s">
        <v>12</v>
      </c>
      <c r="B21" s="9" t="s">
        <v>13</v>
      </c>
      <c r="C21" s="9" t="s">
        <v>19</v>
      </c>
      <c r="D21" s="9" t="s">
        <v>24</v>
      </c>
      <c r="E21" s="9" t="s">
        <v>25</v>
      </c>
      <c r="F21" s="10" t="s">
        <v>23</v>
      </c>
      <c r="G21" s="12">
        <f>H21+I21+J21+K21</f>
        <v>466118.12</v>
      </c>
      <c r="H21" s="12">
        <v>116529.53</v>
      </c>
      <c r="I21" s="12">
        <v>116529.53</v>
      </c>
      <c r="J21" s="12">
        <v>116529.53</v>
      </c>
      <c r="K21" s="12">
        <v>116529.53</v>
      </c>
    </row>
    <row r="22" spans="1:11">
      <c r="A22" s="80" t="s">
        <v>12</v>
      </c>
      <c r="B22" s="80" t="s">
        <v>13</v>
      </c>
      <c r="C22" s="80" t="s">
        <v>26</v>
      </c>
      <c r="D22" s="80"/>
      <c r="E22" s="80"/>
      <c r="F22" s="81"/>
      <c r="G22" s="11">
        <f>G23</f>
        <v>1567736.61</v>
      </c>
      <c r="H22" s="11">
        <f t="shared" ref="H22:K22" si="10">H23</f>
        <v>391934.14</v>
      </c>
      <c r="I22" s="11">
        <f t="shared" si="10"/>
        <v>391934.15</v>
      </c>
      <c r="J22" s="11">
        <f t="shared" si="10"/>
        <v>391934.16000000003</v>
      </c>
      <c r="K22" s="11">
        <f t="shared" si="10"/>
        <v>391934.16000000003</v>
      </c>
    </row>
    <row r="23" spans="1:11">
      <c r="A23" s="80" t="s">
        <v>12</v>
      </c>
      <c r="B23" s="80" t="s">
        <v>13</v>
      </c>
      <c r="C23" s="80" t="s">
        <v>27</v>
      </c>
      <c r="D23" s="80"/>
      <c r="E23" s="9"/>
      <c r="F23" s="10"/>
      <c r="G23" s="11">
        <f>G24</f>
        <v>1567736.61</v>
      </c>
      <c r="H23" s="11">
        <f t="shared" ref="H23:K23" si="11">H24</f>
        <v>391934.14</v>
      </c>
      <c r="I23" s="11">
        <f t="shared" si="11"/>
        <v>391934.15</v>
      </c>
      <c r="J23" s="11">
        <f t="shared" si="11"/>
        <v>391934.16000000003</v>
      </c>
      <c r="K23" s="11">
        <f t="shared" si="11"/>
        <v>391934.16000000003</v>
      </c>
    </row>
    <row r="24" spans="1:11">
      <c r="A24" s="80" t="s">
        <v>12</v>
      </c>
      <c r="B24" s="80" t="s">
        <v>13</v>
      </c>
      <c r="C24" s="80" t="s">
        <v>27</v>
      </c>
      <c r="D24" s="80" t="s">
        <v>20</v>
      </c>
      <c r="E24" s="80"/>
      <c r="F24" s="81"/>
      <c r="G24" s="11">
        <f>G25+G27</f>
        <v>1567736.61</v>
      </c>
      <c r="H24" s="11">
        <f t="shared" ref="H24:K24" si="12">H25+H27</f>
        <v>391934.14</v>
      </c>
      <c r="I24" s="11">
        <f t="shared" si="12"/>
        <v>391934.15</v>
      </c>
      <c r="J24" s="11">
        <f t="shared" si="12"/>
        <v>391934.16000000003</v>
      </c>
      <c r="K24" s="11">
        <f t="shared" si="12"/>
        <v>391934.16000000003</v>
      </c>
    </row>
    <row r="25" spans="1:11">
      <c r="A25" s="9" t="s">
        <v>12</v>
      </c>
      <c r="B25" s="9" t="s">
        <v>13</v>
      </c>
      <c r="C25" s="9" t="s">
        <v>27</v>
      </c>
      <c r="D25" s="9" t="s">
        <v>21</v>
      </c>
      <c r="E25" s="9"/>
      <c r="F25" s="10"/>
      <c r="G25" s="12">
        <f>G26</f>
        <v>1204098.78</v>
      </c>
      <c r="H25" s="12">
        <v>301024.69</v>
      </c>
      <c r="I25" s="12">
        <v>301024.69</v>
      </c>
      <c r="J25" s="12">
        <v>301024.7</v>
      </c>
      <c r="K25" s="12">
        <v>301024.7</v>
      </c>
    </row>
    <row r="26" spans="1:11">
      <c r="A26" s="9" t="s">
        <v>12</v>
      </c>
      <c r="B26" s="9" t="s">
        <v>13</v>
      </c>
      <c r="C26" s="9" t="s">
        <v>27</v>
      </c>
      <c r="D26" s="9" t="s">
        <v>21</v>
      </c>
      <c r="E26" s="9" t="s">
        <v>22</v>
      </c>
      <c r="F26" s="10" t="s">
        <v>23</v>
      </c>
      <c r="G26" s="12">
        <f>H26+I26+J26+K26</f>
        <v>1204098.78</v>
      </c>
      <c r="H26" s="12">
        <v>301024.69</v>
      </c>
      <c r="I26" s="12">
        <v>301024.69</v>
      </c>
      <c r="J26" s="12">
        <v>301024.7</v>
      </c>
      <c r="K26" s="12">
        <v>301024.7</v>
      </c>
    </row>
    <row r="27" spans="1:11">
      <c r="A27" s="80" t="s">
        <v>12</v>
      </c>
      <c r="B27" s="80" t="s">
        <v>13</v>
      </c>
      <c r="C27" s="80" t="s">
        <v>27</v>
      </c>
      <c r="D27" s="80" t="s">
        <v>24</v>
      </c>
      <c r="E27" s="9"/>
      <c r="F27" s="10"/>
      <c r="G27" s="12">
        <f>G28</f>
        <v>363637.83</v>
      </c>
      <c r="H27" s="12">
        <v>90909.45</v>
      </c>
      <c r="I27" s="12">
        <v>90909.46</v>
      </c>
      <c r="J27" s="12">
        <v>90909.46</v>
      </c>
      <c r="K27" s="12">
        <v>90909.46</v>
      </c>
    </row>
    <row r="28" spans="1:11">
      <c r="A28" s="9" t="s">
        <v>12</v>
      </c>
      <c r="B28" s="9" t="s">
        <v>13</v>
      </c>
      <c r="C28" s="9" t="s">
        <v>27</v>
      </c>
      <c r="D28" s="9" t="s">
        <v>24</v>
      </c>
      <c r="E28" s="9" t="s">
        <v>25</v>
      </c>
      <c r="F28" s="10" t="s">
        <v>23</v>
      </c>
      <c r="G28" s="12">
        <f>H28+I28+J28+K28</f>
        <v>363637.83</v>
      </c>
      <c r="H28" s="12">
        <v>90909.45</v>
      </c>
      <c r="I28" s="12">
        <v>90909.46</v>
      </c>
      <c r="J28" s="12">
        <v>90909.46</v>
      </c>
      <c r="K28" s="12">
        <v>90909.46</v>
      </c>
    </row>
    <row r="29" spans="1:11">
      <c r="A29" s="9" t="s">
        <v>12</v>
      </c>
      <c r="B29" s="80" t="s">
        <v>13</v>
      </c>
      <c r="C29" s="80" t="s">
        <v>28</v>
      </c>
      <c r="D29" s="80"/>
      <c r="E29" s="9"/>
      <c r="F29" s="10"/>
      <c r="G29" s="11">
        <f>G30+G33</f>
        <v>6000</v>
      </c>
      <c r="H29" s="11">
        <f t="shared" ref="H29:K29" si="13">H30+H33</f>
        <v>1500</v>
      </c>
      <c r="I29" s="11">
        <f t="shared" si="13"/>
        <v>1500</v>
      </c>
      <c r="J29" s="11">
        <f t="shared" si="13"/>
        <v>1500</v>
      </c>
      <c r="K29" s="11">
        <f t="shared" si="13"/>
        <v>1500</v>
      </c>
    </row>
    <row r="30" spans="1:11">
      <c r="A30" s="9" t="s">
        <v>12</v>
      </c>
      <c r="B30" s="80" t="s">
        <v>13</v>
      </c>
      <c r="C30" s="80" t="s">
        <v>28</v>
      </c>
      <c r="D30" s="80" t="s">
        <v>29</v>
      </c>
      <c r="E30" s="9"/>
      <c r="F30" s="10"/>
      <c r="G30" s="11">
        <f>G31</f>
        <v>5000</v>
      </c>
      <c r="H30" s="11">
        <f t="shared" ref="H30:K30" si="14">H31</f>
        <v>1250</v>
      </c>
      <c r="I30" s="11">
        <f t="shared" si="14"/>
        <v>1250</v>
      </c>
      <c r="J30" s="11">
        <f t="shared" si="14"/>
        <v>1250</v>
      </c>
      <c r="K30" s="11">
        <f t="shared" si="14"/>
        <v>1250</v>
      </c>
    </row>
    <row r="31" spans="1:11">
      <c r="A31" s="9" t="s">
        <v>12</v>
      </c>
      <c r="B31" s="9" t="s">
        <v>13</v>
      </c>
      <c r="C31" s="9" t="s">
        <v>28</v>
      </c>
      <c r="D31" s="9" t="s">
        <v>30</v>
      </c>
      <c r="E31" s="9"/>
      <c r="F31" s="10"/>
      <c r="G31" s="12">
        <f>G32</f>
        <v>5000</v>
      </c>
      <c r="H31" s="12">
        <f t="shared" ref="H31:K31" si="15">H32</f>
        <v>1250</v>
      </c>
      <c r="I31" s="12">
        <f t="shared" si="15"/>
        <v>1250</v>
      </c>
      <c r="J31" s="12">
        <f t="shared" si="15"/>
        <v>1250</v>
      </c>
      <c r="K31" s="12">
        <f t="shared" si="15"/>
        <v>1250</v>
      </c>
    </row>
    <row r="32" spans="1:11">
      <c r="A32" s="9" t="s">
        <v>12</v>
      </c>
      <c r="B32" s="9" t="s">
        <v>13</v>
      </c>
      <c r="C32" s="9" t="s">
        <v>28</v>
      </c>
      <c r="D32" s="9" t="s">
        <v>30</v>
      </c>
      <c r="E32" s="9" t="s">
        <v>31</v>
      </c>
      <c r="F32" s="10" t="s">
        <v>23</v>
      </c>
      <c r="G32" s="12">
        <f>H32+I32+J32+K32</f>
        <v>5000</v>
      </c>
      <c r="H32" s="12">
        <v>1250</v>
      </c>
      <c r="I32" s="12">
        <v>1250</v>
      </c>
      <c r="J32" s="12">
        <v>1250</v>
      </c>
      <c r="K32" s="12">
        <v>1250</v>
      </c>
    </row>
    <row r="33" spans="1:11">
      <c r="A33" s="80" t="s">
        <v>12</v>
      </c>
      <c r="B33" s="80" t="s">
        <v>13</v>
      </c>
      <c r="C33" s="80" t="s">
        <v>28</v>
      </c>
      <c r="D33" s="80" t="s">
        <v>38</v>
      </c>
      <c r="E33" s="9"/>
      <c r="F33" s="10"/>
      <c r="G33" s="11">
        <f>G34</f>
        <v>1000</v>
      </c>
      <c r="H33" s="11">
        <f t="shared" ref="H33:K33" si="16">H34</f>
        <v>250</v>
      </c>
      <c r="I33" s="11">
        <f t="shared" si="16"/>
        <v>250</v>
      </c>
      <c r="J33" s="11">
        <f t="shared" si="16"/>
        <v>250</v>
      </c>
      <c r="K33" s="11">
        <f t="shared" si="16"/>
        <v>250</v>
      </c>
    </row>
    <row r="34" spans="1:11">
      <c r="A34" s="9" t="s">
        <v>12</v>
      </c>
      <c r="B34" s="9" t="s">
        <v>13</v>
      </c>
      <c r="C34" s="9" t="s">
        <v>28</v>
      </c>
      <c r="D34" s="9" t="s">
        <v>39</v>
      </c>
      <c r="E34" s="9"/>
      <c r="F34" s="10"/>
      <c r="G34" s="12">
        <f>G35</f>
        <v>1000</v>
      </c>
      <c r="H34" s="12">
        <f t="shared" ref="H34:K34" si="17">H35</f>
        <v>250</v>
      </c>
      <c r="I34" s="12">
        <f t="shared" si="17"/>
        <v>250</v>
      </c>
      <c r="J34" s="12">
        <f t="shared" si="17"/>
        <v>250</v>
      </c>
      <c r="K34" s="12">
        <f t="shared" si="17"/>
        <v>250</v>
      </c>
    </row>
    <row r="35" spans="1:11">
      <c r="A35" s="9" t="s">
        <v>12</v>
      </c>
      <c r="B35" s="9" t="s">
        <v>13</v>
      </c>
      <c r="C35" s="9" t="s">
        <v>28</v>
      </c>
      <c r="D35" s="9" t="s">
        <v>39</v>
      </c>
      <c r="E35" s="9" t="s">
        <v>40</v>
      </c>
      <c r="F35" s="10" t="s">
        <v>23</v>
      </c>
      <c r="G35" s="12">
        <f>H35+I35+J35+K35</f>
        <v>1000</v>
      </c>
      <c r="H35" s="12">
        <v>250</v>
      </c>
      <c r="I35" s="12">
        <v>250</v>
      </c>
      <c r="J35" s="12">
        <v>250</v>
      </c>
      <c r="K35" s="12">
        <v>250</v>
      </c>
    </row>
    <row r="36" spans="1:11">
      <c r="A36" s="80" t="s">
        <v>12</v>
      </c>
      <c r="B36" s="80" t="s">
        <v>13</v>
      </c>
      <c r="C36" s="80" t="s">
        <v>41</v>
      </c>
      <c r="D36" s="9"/>
      <c r="E36" s="9"/>
      <c r="F36" s="10"/>
      <c r="G36" s="11">
        <f>G37</f>
        <v>53300</v>
      </c>
      <c r="H36" s="11">
        <v>13325</v>
      </c>
      <c r="I36" s="11">
        <v>13325</v>
      </c>
      <c r="J36" s="11">
        <v>13325</v>
      </c>
      <c r="K36" s="11">
        <v>13325</v>
      </c>
    </row>
    <row r="37" spans="1:11">
      <c r="A37" s="80" t="s">
        <v>12</v>
      </c>
      <c r="B37" s="80" t="s">
        <v>13</v>
      </c>
      <c r="C37" s="80" t="s">
        <v>41</v>
      </c>
      <c r="D37" s="80" t="s">
        <v>42</v>
      </c>
      <c r="E37" s="9"/>
      <c r="F37" s="10"/>
      <c r="G37" s="11">
        <f>G38</f>
        <v>53300</v>
      </c>
      <c r="H37" s="11">
        <f t="shared" ref="H37:K37" si="18">H38</f>
        <v>13325</v>
      </c>
      <c r="I37" s="11">
        <f t="shared" si="18"/>
        <v>13325</v>
      </c>
      <c r="J37" s="11">
        <f t="shared" si="18"/>
        <v>13325</v>
      </c>
      <c r="K37" s="11">
        <f t="shared" si="18"/>
        <v>13325</v>
      </c>
    </row>
    <row r="38" spans="1:11">
      <c r="A38" s="9" t="s">
        <v>12</v>
      </c>
      <c r="B38" s="9" t="s">
        <v>13</v>
      </c>
      <c r="C38" s="9" t="s">
        <v>41</v>
      </c>
      <c r="D38" s="9" t="s">
        <v>42</v>
      </c>
      <c r="E38" s="9" t="s">
        <v>43</v>
      </c>
      <c r="F38" s="10"/>
      <c r="G38" s="12">
        <f>G39</f>
        <v>53300</v>
      </c>
      <c r="H38" s="12">
        <f>H39</f>
        <v>13325</v>
      </c>
      <c r="I38" s="12">
        <f t="shared" ref="I38:K38" si="19">I39</f>
        <v>13325</v>
      </c>
      <c r="J38" s="12">
        <f t="shared" si="19"/>
        <v>13325</v>
      </c>
      <c r="K38" s="12">
        <f t="shared" si="19"/>
        <v>13325</v>
      </c>
    </row>
    <row r="39" spans="1:11">
      <c r="A39" s="9" t="s">
        <v>12</v>
      </c>
      <c r="B39" s="9" t="s">
        <v>13</v>
      </c>
      <c r="C39" s="9" t="s">
        <v>41</v>
      </c>
      <c r="D39" s="9" t="s">
        <v>42</v>
      </c>
      <c r="E39" s="9" t="s">
        <v>44</v>
      </c>
      <c r="F39" s="10" t="s">
        <v>69</v>
      </c>
      <c r="G39" s="12">
        <f>H39+I39+J39+K39</f>
        <v>53300</v>
      </c>
      <c r="H39" s="12">
        <v>13325</v>
      </c>
      <c r="I39" s="12">
        <v>13325</v>
      </c>
      <c r="J39" s="12">
        <v>13325</v>
      </c>
      <c r="K39" s="12">
        <v>13325</v>
      </c>
    </row>
    <row r="40" spans="1:11">
      <c r="A40" s="9"/>
      <c r="B40" s="9"/>
      <c r="C40" s="9"/>
      <c r="D40" s="9"/>
      <c r="E40" s="9"/>
      <c r="F40" s="10"/>
      <c r="G40" s="12"/>
      <c r="H40" s="12"/>
      <c r="I40" s="12"/>
      <c r="J40" s="12"/>
      <c r="K40" s="12"/>
    </row>
    <row r="41" spans="1:11" ht="18.75">
      <c r="A41" s="9"/>
      <c r="B41" s="9"/>
      <c r="C41" s="9"/>
      <c r="D41" s="45" t="s">
        <v>213</v>
      </c>
      <c r="E41" s="9"/>
      <c r="F41" s="10"/>
      <c r="G41" s="12"/>
      <c r="H41" s="12"/>
      <c r="I41" s="12"/>
      <c r="J41" s="12"/>
      <c r="K41" s="12"/>
    </row>
    <row r="42" spans="1:11">
      <c r="A42" s="20" t="s">
        <v>46</v>
      </c>
      <c r="B42" s="41"/>
      <c r="C42" s="41"/>
      <c r="D42" s="83"/>
      <c r="E42" s="83"/>
      <c r="F42" s="84"/>
      <c r="G42" s="85">
        <f>G43+G131+G141+G170+G224+G316+G323+G341</f>
        <v>170745262.50333333</v>
      </c>
      <c r="H42" s="85">
        <f>H43+H131+H141+H170+H224+H316+H323+H341</f>
        <v>14573825.186666666</v>
      </c>
      <c r="I42" s="85">
        <f>I43+I131+I141+I170+I224+I316+I323+I341</f>
        <v>21061500.196666665</v>
      </c>
      <c r="J42" s="85">
        <f>J43+J131+J141+J170+J224+J316+J323+J341</f>
        <v>36245151.713333338</v>
      </c>
      <c r="K42" s="85">
        <f>K43+K131+K141+K170+K224+K316+K323+K341</f>
        <v>98864785.406666666</v>
      </c>
    </row>
    <row r="43" spans="1:11">
      <c r="A43" s="80" t="s">
        <v>46</v>
      </c>
      <c r="B43" s="80" t="s">
        <v>11</v>
      </c>
      <c r="C43" s="80"/>
      <c r="D43" s="9"/>
      <c r="E43" s="9"/>
      <c r="F43" s="10"/>
      <c r="G43" s="11">
        <f>G44+G99+G105</f>
        <v>31621316.879999999</v>
      </c>
      <c r="H43" s="11">
        <f>H44+H99+H105</f>
        <v>6922313</v>
      </c>
      <c r="I43" s="11">
        <f t="shared" ref="I43:K43" si="20">I44+I99+I105</f>
        <v>6726959.0099999998</v>
      </c>
      <c r="J43" s="11">
        <f t="shared" si="20"/>
        <v>6757713.0199999996</v>
      </c>
      <c r="K43" s="11">
        <f t="shared" si="20"/>
        <v>11214331.85</v>
      </c>
    </row>
    <row r="44" spans="1:11">
      <c r="A44" s="80" t="s">
        <v>46</v>
      </c>
      <c r="B44" s="80" t="s">
        <v>47</v>
      </c>
      <c r="C44" s="80"/>
      <c r="D44" s="9"/>
      <c r="E44" s="9"/>
      <c r="F44" s="10"/>
      <c r="G44" s="11">
        <f>G45+G96</f>
        <v>22267501.82</v>
      </c>
      <c r="H44" s="11">
        <f t="shared" ref="H44:K45" si="21">H45</f>
        <v>5609250.4500000002</v>
      </c>
      <c r="I44" s="11">
        <f t="shared" si="21"/>
        <v>5375250.4500000002</v>
      </c>
      <c r="J44" s="11">
        <f t="shared" si="21"/>
        <v>5441650.46</v>
      </c>
      <c r="K44" s="11">
        <f t="shared" si="21"/>
        <v>5841350.46</v>
      </c>
    </row>
    <row r="45" spans="1:11">
      <c r="A45" s="9" t="s">
        <v>46</v>
      </c>
      <c r="B45" s="9" t="s">
        <v>48</v>
      </c>
      <c r="C45" s="9" t="s">
        <v>49</v>
      </c>
      <c r="D45" s="9"/>
      <c r="E45" s="9"/>
      <c r="F45" s="10"/>
      <c r="G45" s="11">
        <f>G46</f>
        <v>22267501.82</v>
      </c>
      <c r="H45" s="11">
        <f t="shared" si="21"/>
        <v>5609250.4500000002</v>
      </c>
      <c r="I45" s="11">
        <f t="shared" si="21"/>
        <v>5375250.4500000002</v>
      </c>
      <c r="J45" s="11">
        <f t="shared" si="21"/>
        <v>5441650.46</v>
      </c>
      <c r="K45" s="11">
        <f t="shared" si="21"/>
        <v>5841350.46</v>
      </c>
    </row>
    <row r="46" spans="1:11">
      <c r="A46" s="9" t="s">
        <v>46</v>
      </c>
      <c r="B46" s="9" t="s">
        <v>48</v>
      </c>
      <c r="C46" s="9" t="s">
        <v>50</v>
      </c>
      <c r="D46" s="9"/>
      <c r="E46" s="9"/>
      <c r="F46" s="10"/>
      <c r="G46" s="11">
        <f>G47+G53+G90</f>
        <v>22267501.82</v>
      </c>
      <c r="H46" s="11">
        <f>H47+H53+H90</f>
        <v>5609250.4500000002</v>
      </c>
      <c r="I46" s="11">
        <f t="shared" ref="I46:K46" si="22">I47+I53+I90</f>
        <v>5375250.4500000002</v>
      </c>
      <c r="J46" s="11">
        <f t="shared" si="22"/>
        <v>5441650.46</v>
      </c>
      <c r="K46" s="11">
        <f t="shared" si="22"/>
        <v>5841350.46</v>
      </c>
    </row>
    <row r="47" spans="1:11">
      <c r="A47" s="80" t="s">
        <v>46</v>
      </c>
      <c r="B47" s="80" t="s">
        <v>48</v>
      </c>
      <c r="C47" s="80" t="s">
        <v>51</v>
      </c>
      <c r="D47" s="80"/>
      <c r="E47" s="80"/>
      <c r="F47" s="81"/>
      <c r="G47" s="11">
        <f>G48</f>
        <v>2481437.98</v>
      </c>
      <c r="H47" s="11">
        <f t="shared" ref="H47:K47" si="23">H48</f>
        <v>620359.49</v>
      </c>
      <c r="I47" s="11">
        <f t="shared" si="23"/>
        <v>620359.49</v>
      </c>
      <c r="J47" s="11">
        <f t="shared" si="23"/>
        <v>620359.5</v>
      </c>
      <c r="K47" s="11">
        <f t="shared" si="23"/>
        <v>620359.5</v>
      </c>
    </row>
    <row r="48" spans="1:11">
      <c r="A48" s="9" t="s">
        <v>46</v>
      </c>
      <c r="B48" s="9" t="s">
        <v>48</v>
      </c>
      <c r="C48" s="9" t="s">
        <v>51</v>
      </c>
      <c r="D48" s="9" t="s">
        <v>20</v>
      </c>
      <c r="E48" s="9"/>
      <c r="F48" s="10"/>
      <c r="G48" s="12">
        <f>G49+G51</f>
        <v>2481437.98</v>
      </c>
      <c r="H48" s="12">
        <f>H49+H51</f>
        <v>620359.49</v>
      </c>
      <c r="I48" s="12">
        <f t="shared" ref="I48:K48" si="24">I49+I51</f>
        <v>620359.49</v>
      </c>
      <c r="J48" s="12">
        <f t="shared" si="24"/>
        <v>620359.5</v>
      </c>
      <c r="K48" s="12">
        <f t="shared" si="24"/>
        <v>620359.5</v>
      </c>
    </row>
    <row r="49" spans="1:11">
      <c r="A49" s="9" t="s">
        <v>46</v>
      </c>
      <c r="B49" s="9" t="s">
        <v>48</v>
      </c>
      <c r="C49" s="9" t="s">
        <v>51</v>
      </c>
      <c r="D49" s="9" t="s">
        <v>21</v>
      </c>
      <c r="E49" s="9"/>
      <c r="F49" s="10"/>
      <c r="G49" s="12">
        <f>G50</f>
        <v>2035852.54</v>
      </c>
      <c r="H49" s="12">
        <f>H50</f>
        <v>508963.13</v>
      </c>
      <c r="I49" s="12">
        <f t="shared" ref="I49:J49" si="25">I50</f>
        <v>508963.13</v>
      </c>
      <c r="J49" s="12">
        <f t="shared" si="25"/>
        <v>508963.14</v>
      </c>
      <c r="K49" s="12">
        <f>K50</f>
        <v>508963.14</v>
      </c>
    </row>
    <row r="50" spans="1:11">
      <c r="A50" s="9" t="s">
        <v>46</v>
      </c>
      <c r="B50" s="9" t="s">
        <v>48</v>
      </c>
      <c r="C50" s="9" t="s">
        <v>51</v>
      </c>
      <c r="D50" s="9" t="s">
        <v>21</v>
      </c>
      <c r="E50" s="9" t="s">
        <v>52</v>
      </c>
      <c r="F50" s="10" t="s">
        <v>23</v>
      </c>
      <c r="G50" s="12">
        <f>H50+I50+J50+K50</f>
        <v>2035852.54</v>
      </c>
      <c r="H50" s="12">
        <v>508963.13</v>
      </c>
      <c r="I50" s="12">
        <v>508963.13</v>
      </c>
      <c r="J50" s="12">
        <v>508963.14</v>
      </c>
      <c r="K50" s="12">
        <v>508963.14</v>
      </c>
    </row>
    <row r="51" spans="1:11">
      <c r="A51" s="9" t="s">
        <v>46</v>
      </c>
      <c r="B51" s="9" t="s">
        <v>48</v>
      </c>
      <c r="C51" s="9" t="s">
        <v>51</v>
      </c>
      <c r="D51" s="9" t="s">
        <v>24</v>
      </c>
      <c r="E51" s="9"/>
      <c r="F51" s="10"/>
      <c r="G51" s="11">
        <v>445585.44</v>
      </c>
      <c r="H51" s="11">
        <v>111396.36</v>
      </c>
      <c r="I51" s="11">
        <v>111396.36</v>
      </c>
      <c r="J51" s="11">
        <v>111396.36</v>
      </c>
      <c r="K51" s="11">
        <v>111396.36</v>
      </c>
    </row>
    <row r="52" spans="1:11">
      <c r="A52" s="9" t="s">
        <v>46</v>
      </c>
      <c r="B52" s="9" t="s">
        <v>48</v>
      </c>
      <c r="C52" s="9" t="s">
        <v>51</v>
      </c>
      <c r="D52" s="9" t="s">
        <v>24</v>
      </c>
      <c r="E52" s="9" t="s">
        <v>53</v>
      </c>
      <c r="F52" s="10" t="s">
        <v>23</v>
      </c>
      <c r="G52" s="12">
        <f>H52+I52+J52+K52</f>
        <v>445585.44</v>
      </c>
      <c r="H52" s="12">
        <v>111396.36</v>
      </c>
      <c r="I52" s="12">
        <v>111396.36</v>
      </c>
      <c r="J52" s="12">
        <v>111396.36</v>
      </c>
      <c r="K52" s="12">
        <v>111396.36</v>
      </c>
    </row>
    <row r="53" spans="1:11">
      <c r="A53" s="80" t="s">
        <v>46</v>
      </c>
      <c r="B53" s="80" t="s">
        <v>48</v>
      </c>
      <c r="C53" s="80" t="s">
        <v>54</v>
      </c>
      <c r="D53" s="80"/>
      <c r="E53" s="80"/>
      <c r="F53" s="81"/>
      <c r="G53" s="11">
        <f>G54+G62</f>
        <v>18461852</v>
      </c>
      <c r="H53" s="11">
        <v>4657838</v>
      </c>
      <c r="I53" s="11">
        <v>4423838</v>
      </c>
      <c r="J53" s="11">
        <v>4490238</v>
      </c>
      <c r="K53" s="11">
        <v>4889938</v>
      </c>
    </row>
    <row r="54" spans="1:11">
      <c r="A54" s="80" t="s">
        <v>46</v>
      </c>
      <c r="B54" s="80" t="s">
        <v>48</v>
      </c>
      <c r="C54" s="80" t="s">
        <v>55</v>
      </c>
      <c r="D54" s="80"/>
      <c r="E54" s="80"/>
      <c r="F54" s="81"/>
      <c r="G54" s="11">
        <f>G55</f>
        <v>17070552</v>
      </c>
      <c r="H54" s="11">
        <f t="shared" ref="H54:K54" si="26">H55</f>
        <v>4267638</v>
      </c>
      <c r="I54" s="11">
        <f t="shared" si="26"/>
        <v>4267638</v>
      </c>
      <c r="J54" s="11">
        <f t="shared" si="26"/>
        <v>4267638</v>
      </c>
      <c r="K54" s="11">
        <f t="shared" si="26"/>
        <v>4267638</v>
      </c>
    </row>
    <row r="55" spans="1:11">
      <c r="A55" s="80" t="s">
        <v>46</v>
      </c>
      <c r="B55" s="80" t="s">
        <v>48</v>
      </c>
      <c r="C55" s="80" t="s">
        <v>55</v>
      </c>
      <c r="D55" s="80" t="s">
        <v>20</v>
      </c>
      <c r="E55" s="80"/>
      <c r="F55" s="81"/>
      <c r="G55" s="11">
        <f>G56+G59</f>
        <v>17070552</v>
      </c>
      <c r="H55" s="11">
        <f t="shared" ref="H55:K55" si="27">H56+H59</f>
        <v>4267638</v>
      </c>
      <c r="I55" s="11">
        <f t="shared" si="27"/>
        <v>4267638</v>
      </c>
      <c r="J55" s="11">
        <f t="shared" si="27"/>
        <v>4267638</v>
      </c>
      <c r="K55" s="11">
        <f t="shared" si="27"/>
        <v>4267638</v>
      </c>
    </row>
    <row r="56" spans="1:11">
      <c r="A56" s="9" t="s">
        <v>46</v>
      </c>
      <c r="B56" s="9" t="s">
        <v>48</v>
      </c>
      <c r="C56" s="9" t="s">
        <v>55</v>
      </c>
      <c r="D56" s="9" t="s">
        <v>21</v>
      </c>
      <c r="E56" s="9"/>
      <c r="F56" s="10"/>
      <c r="G56" s="11">
        <f>G57+G58</f>
        <v>13111022</v>
      </c>
      <c r="H56" s="11">
        <f>H57+H58</f>
        <v>3277755.5</v>
      </c>
      <c r="I56" s="11">
        <f t="shared" ref="I56:K56" si="28">I57+I58</f>
        <v>3277755.5</v>
      </c>
      <c r="J56" s="11">
        <f t="shared" si="28"/>
        <v>3277755.5</v>
      </c>
      <c r="K56" s="11">
        <f t="shared" si="28"/>
        <v>3277755.5</v>
      </c>
    </row>
    <row r="57" spans="1:11">
      <c r="A57" s="9" t="s">
        <v>46</v>
      </c>
      <c r="B57" s="9" t="s">
        <v>48</v>
      </c>
      <c r="C57" s="9" t="s">
        <v>55</v>
      </c>
      <c r="D57" s="9" t="s">
        <v>21</v>
      </c>
      <c r="E57" s="9" t="s">
        <v>52</v>
      </c>
      <c r="F57" s="10" t="s">
        <v>23</v>
      </c>
      <c r="G57" s="12">
        <f>H57+I57+J57+K57</f>
        <v>12803722</v>
      </c>
      <c r="H57" s="12">
        <v>3200930.5</v>
      </c>
      <c r="I57" s="12">
        <v>3200930.5</v>
      </c>
      <c r="J57" s="12">
        <v>3200930.5</v>
      </c>
      <c r="K57" s="12">
        <v>3200930.5</v>
      </c>
    </row>
    <row r="58" spans="1:11">
      <c r="A58" s="9" t="s">
        <v>46</v>
      </c>
      <c r="B58" s="9" t="s">
        <v>48</v>
      </c>
      <c r="C58" s="9" t="s">
        <v>55</v>
      </c>
      <c r="D58" s="9" t="s">
        <v>21</v>
      </c>
      <c r="E58" s="9" t="s">
        <v>22</v>
      </c>
      <c r="F58" s="10" t="s">
        <v>23</v>
      </c>
      <c r="G58" s="12">
        <f t="shared" ref="G58" si="29">H58+I58+J58+K58</f>
        <v>307300</v>
      </c>
      <c r="H58" s="12">
        <v>76825</v>
      </c>
      <c r="I58" s="12">
        <v>76825</v>
      </c>
      <c r="J58" s="12">
        <v>76825</v>
      </c>
      <c r="K58" s="12">
        <v>76825</v>
      </c>
    </row>
    <row r="59" spans="1:11">
      <c r="A59" s="9" t="s">
        <v>46</v>
      </c>
      <c r="B59" s="9" t="s">
        <v>48</v>
      </c>
      <c r="C59" s="9" t="s">
        <v>55</v>
      </c>
      <c r="D59" s="9" t="s">
        <v>24</v>
      </c>
      <c r="E59" s="9"/>
      <c r="F59" s="10"/>
      <c r="G59" s="12">
        <v>3959530</v>
      </c>
      <c r="H59" s="12">
        <v>989882.5</v>
      </c>
      <c r="I59" s="12">
        <v>989882.5</v>
      </c>
      <c r="J59" s="12">
        <v>989882.5</v>
      </c>
      <c r="K59" s="12">
        <v>989882.5</v>
      </c>
    </row>
    <row r="60" spans="1:11">
      <c r="A60" s="9" t="s">
        <v>46</v>
      </c>
      <c r="B60" s="9" t="s">
        <v>48</v>
      </c>
      <c r="C60" s="9" t="s">
        <v>55</v>
      </c>
      <c r="D60" s="9" t="s">
        <v>24</v>
      </c>
      <c r="E60" s="9" t="s">
        <v>53</v>
      </c>
      <c r="F60" s="10" t="s">
        <v>23</v>
      </c>
      <c r="G60" s="12">
        <f t="shared" ref="G60:G61" si="30">H60+I60+J60+K60</f>
        <v>3866725</v>
      </c>
      <c r="H60" s="12">
        <v>966681.25</v>
      </c>
      <c r="I60" s="12">
        <v>966681.25</v>
      </c>
      <c r="J60" s="12">
        <v>966681.25</v>
      </c>
      <c r="K60" s="12">
        <v>966681.25</v>
      </c>
    </row>
    <row r="61" spans="1:11">
      <c r="A61" s="9" t="s">
        <v>46</v>
      </c>
      <c r="B61" s="9" t="s">
        <v>48</v>
      </c>
      <c r="C61" s="9" t="s">
        <v>55</v>
      </c>
      <c r="D61" s="9" t="s">
        <v>24</v>
      </c>
      <c r="E61" s="9" t="s">
        <v>25</v>
      </c>
      <c r="F61" s="10" t="s">
        <v>23</v>
      </c>
      <c r="G61" s="12">
        <f t="shared" si="30"/>
        <v>92805</v>
      </c>
      <c r="H61" s="12">
        <v>23201.25</v>
      </c>
      <c r="I61" s="12">
        <v>23201.25</v>
      </c>
      <c r="J61" s="12">
        <v>23201.25</v>
      </c>
      <c r="K61" s="12">
        <v>23201.25</v>
      </c>
    </row>
    <row r="62" spans="1:11">
      <c r="A62" s="83" t="s">
        <v>46</v>
      </c>
      <c r="B62" s="83" t="s">
        <v>48</v>
      </c>
      <c r="C62" s="83" t="s">
        <v>56</v>
      </c>
      <c r="D62" s="83"/>
      <c r="E62" s="83"/>
      <c r="F62" s="84"/>
      <c r="G62" s="11">
        <f>G63+G66+G83+G86</f>
        <v>1391300</v>
      </c>
      <c r="H62" s="11">
        <f t="shared" ref="H62:K62" si="31">H63+H66+H83+H86</f>
        <v>390200</v>
      </c>
      <c r="I62" s="11">
        <f t="shared" si="31"/>
        <v>156200</v>
      </c>
      <c r="J62" s="11">
        <f t="shared" si="31"/>
        <v>222600</v>
      </c>
      <c r="K62" s="11">
        <f t="shared" si="31"/>
        <v>622300</v>
      </c>
    </row>
    <row r="63" spans="1:11">
      <c r="A63" s="83" t="s">
        <v>46</v>
      </c>
      <c r="B63" s="83" t="s">
        <v>48</v>
      </c>
      <c r="C63" s="83" t="s">
        <v>56</v>
      </c>
      <c r="D63" s="83" t="s">
        <v>20</v>
      </c>
      <c r="E63" s="83"/>
      <c r="F63" s="84"/>
      <c r="G63" s="11">
        <f>G64</f>
        <v>24000</v>
      </c>
      <c r="H63" s="11">
        <f t="shared" ref="H63:K64" si="32">H64</f>
        <v>6000</v>
      </c>
      <c r="I63" s="11">
        <f t="shared" si="32"/>
        <v>6000</v>
      </c>
      <c r="J63" s="11">
        <f t="shared" si="32"/>
        <v>6000</v>
      </c>
      <c r="K63" s="11">
        <f t="shared" si="32"/>
        <v>6000</v>
      </c>
    </row>
    <row r="64" spans="1:11">
      <c r="A64" s="9" t="s">
        <v>46</v>
      </c>
      <c r="B64" s="9" t="s">
        <v>48</v>
      </c>
      <c r="C64" s="9" t="s">
        <v>56</v>
      </c>
      <c r="D64" s="9" t="s">
        <v>57</v>
      </c>
      <c r="E64" s="9"/>
      <c r="F64" s="10"/>
      <c r="G64" s="12">
        <f>G65</f>
        <v>24000</v>
      </c>
      <c r="H64" s="12">
        <f t="shared" si="32"/>
        <v>6000</v>
      </c>
      <c r="I64" s="12">
        <f t="shared" si="32"/>
        <v>6000</v>
      </c>
      <c r="J64" s="12">
        <f t="shared" si="32"/>
        <v>6000</v>
      </c>
      <c r="K64" s="12">
        <f t="shared" si="32"/>
        <v>6000</v>
      </c>
    </row>
    <row r="65" spans="1:11">
      <c r="A65" s="9" t="s">
        <v>46</v>
      </c>
      <c r="B65" s="9" t="s">
        <v>48</v>
      </c>
      <c r="C65" s="9" t="s">
        <v>56</v>
      </c>
      <c r="D65" s="9" t="s">
        <v>57</v>
      </c>
      <c r="E65" s="9" t="s">
        <v>58</v>
      </c>
      <c r="F65" s="10" t="s">
        <v>23</v>
      </c>
      <c r="G65" s="12">
        <f>H65+I65+J65+K65</f>
        <v>24000</v>
      </c>
      <c r="H65" s="12">
        <v>6000</v>
      </c>
      <c r="I65" s="12">
        <v>6000</v>
      </c>
      <c r="J65" s="12">
        <v>6000</v>
      </c>
      <c r="K65" s="12">
        <v>6000</v>
      </c>
    </row>
    <row r="66" spans="1:11">
      <c r="A66" s="9" t="s">
        <v>46</v>
      </c>
      <c r="B66" s="9" t="s">
        <v>48</v>
      </c>
      <c r="C66" s="9" t="s">
        <v>56</v>
      </c>
      <c r="D66" s="9" t="s">
        <v>29</v>
      </c>
      <c r="E66" s="9"/>
      <c r="F66" s="10"/>
      <c r="G66" s="11">
        <f>G67+G73</f>
        <v>1137300</v>
      </c>
      <c r="H66" s="11">
        <f t="shared" ref="H66:K66" si="33">H67+H73</f>
        <v>384000</v>
      </c>
      <c r="I66" s="11">
        <f t="shared" si="33"/>
        <v>150000</v>
      </c>
      <c r="J66" s="11">
        <f t="shared" si="33"/>
        <v>216000</v>
      </c>
      <c r="K66" s="11">
        <f t="shared" si="33"/>
        <v>387300</v>
      </c>
    </row>
    <row r="67" spans="1:11">
      <c r="A67" s="9" t="s">
        <v>46</v>
      </c>
      <c r="B67" s="9" t="s">
        <v>48</v>
      </c>
      <c r="C67" s="9" t="s">
        <v>56</v>
      </c>
      <c r="D67" s="9" t="s">
        <v>30</v>
      </c>
      <c r="E67" s="9"/>
      <c r="F67" s="10"/>
      <c r="G67" s="12">
        <f>G68+G71</f>
        <v>503000</v>
      </c>
      <c r="H67" s="12">
        <f t="shared" ref="H67:K67" si="34">H68+H71</f>
        <v>334000</v>
      </c>
      <c r="I67" s="12">
        <f t="shared" si="34"/>
        <v>25000</v>
      </c>
      <c r="J67" s="12">
        <f t="shared" si="34"/>
        <v>29000</v>
      </c>
      <c r="K67" s="12">
        <f t="shared" si="34"/>
        <v>115000</v>
      </c>
    </row>
    <row r="68" spans="1:11">
      <c r="A68" s="9" t="s">
        <v>46</v>
      </c>
      <c r="B68" s="9" t="s">
        <v>48</v>
      </c>
      <c r="C68" s="9" t="s">
        <v>56</v>
      </c>
      <c r="D68" s="9" t="s">
        <v>30</v>
      </c>
      <c r="E68" s="9" t="s">
        <v>34</v>
      </c>
      <c r="F68" s="10"/>
      <c r="G68" s="12">
        <f>G69+G70</f>
        <v>403000</v>
      </c>
      <c r="H68" s="12">
        <f t="shared" ref="H68:K68" si="35">H69+H70</f>
        <v>334000</v>
      </c>
      <c r="I68" s="12">
        <f t="shared" si="35"/>
        <v>25000</v>
      </c>
      <c r="J68" s="12">
        <f t="shared" si="35"/>
        <v>29000</v>
      </c>
      <c r="K68" s="12">
        <f t="shared" si="35"/>
        <v>15000</v>
      </c>
    </row>
    <row r="69" spans="1:11">
      <c r="A69" s="9" t="s">
        <v>46</v>
      </c>
      <c r="B69" s="9" t="s">
        <v>48</v>
      </c>
      <c r="C69" s="9" t="s">
        <v>56</v>
      </c>
      <c r="D69" s="9" t="s">
        <v>30</v>
      </c>
      <c r="E69" s="9" t="s">
        <v>31</v>
      </c>
      <c r="F69" s="10" t="s">
        <v>23</v>
      </c>
      <c r="G69" s="12">
        <f t="shared" ref="G69:G70" si="36">H69+I69+J69+K69</f>
        <v>92000</v>
      </c>
      <c r="H69" s="12">
        <v>37000</v>
      </c>
      <c r="I69" s="12">
        <v>15000</v>
      </c>
      <c r="J69" s="12">
        <v>25000</v>
      </c>
      <c r="K69" s="12">
        <v>15000</v>
      </c>
    </row>
    <row r="70" spans="1:11">
      <c r="A70" s="9" t="s">
        <v>46</v>
      </c>
      <c r="B70" s="9" t="s">
        <v>48</v>
      </c>
      <c r="C70" s="9" t="s">
        <v>56</v>
      </c>
      <c r="D70" s="9" t="s">
        <v>30</v>
      </c>
      <c r="E70" s="9" t="s">
        <v>32</v>
      </c>
      <c r="F70" s="10" t="s">
        <v>23</v>
      </c>
      <c r="G70" s="12">
        <f t="shared" si="36"/>
        <v>311000</v>
      </c>
      <c r="H70" s="12">
        <v>297000</v>
      </c>
      <c r="I70" s="12">
        <v>10000</v>
      </c>
      <c r="J70" s="12">
        <v>4000</v>
      </c>
      <c r="K70" s="12">
        <v>0</v>
      </c>
    </row>
    <row r="71" spans="1:11">
      <c r="A71" s="9" t="s">
        <v>46</v>
      </c>
      <c r="B71" s="9" t="s">
        <v>48</v>
      </c>
      <c r="C71" s="9" t="s">
        <v>56</v>
      </c>
      <c r="D71" s="9" t="s">
        <v>30</v>
      </c>
      <c r="E71" s="9" t="s">
        <v>35</v>
      </c>
      <c r="F71" s="10"/>
      <c r="G71" s="12">
        <f>G72</f>
        <v>100000</v>
      </c>
      <c r="H71" s="12">
        <f t="shared" ref="H71:K71" si="37">H72</f>
        <v>0</v>
      </c>
      <c r="I71" s="12">
        <f t="shared" si="37"/>
        <v>0</v>
      </c>
      <c r="J71" s="12">
        <f t="shared" si="37"/>
        <v>0</v>
      </c>
      <c r="K71" s="12">
        <f t="shared" si="37"/>
        <v>100000</v>
      </c>
    </row>
    <row r="72" spans="1:11">
      <c r="A72" s="9" t="s">
        <v>46</v>
      </c>
      <c r="B72" s="9" t="s">
        <v>48</v>
      </c>
      <c r="C72" s="9" t="s">
        <v>56</v>
      </c>
      <c r="D72" s="9" t="s">
        <v>30</v>
      </c>
      <c r="E72" s="9" t="s">
        <v>36</v>
      </c>
      <c r="F72" s="10" t="s">
        <v>23</v>
      </c>
      <c r="G72" s="12">
        <f>H72+I72+J72+K72</f>
        <v>100000</v>
      </c>
      <c r="H72" s="12">
        <v>0</v>
      </c>
      <c r="I72" s="12">
        <v>0</v>
      </c>
      <c r="J72" s="12">
        <v>0</v>
      </c>
      <c r="K72" s="12">
        <v>100000</v>
      </c>
    </row>
    <row r="73" spans="1:11">
      <c r="A73" s="9" t="s">
        <v>46</v>
      </c>
      <c r="B73" s="9" t="s">
        <v>48</v>
      </c>
      <c r="C73" s="9" t="s">
        <v>56</v>
      </c>
      <c r="D73" s="9" t="s">
        <v>33</v>
      </c>
      <c r="E73" s="9"/>
      <c r="F73" s="10"/>
      <c r="G73" s="11">
        <f>G74+G80</f>
        <v>634300</v>
      </c>
      <c r="H73" s="11">
        <f t="shared" ref="H73:K73" si="38">H74+H80</f>
        <v>50000</v>
      </c>
      <c r="I73" s="11">
        <f t="shared" si="38"/>
        <v>125000</v>
      </c>
      <c r="J73" s="11">
        <f t="shared" si="38"/>
        <v>187000</v>
      </c>
      <c r="K73" s="11">
        <f t="shared" si="38"/>
        <v>272300</v>
      </c>
    </row>
    <row r="74" spans="1:11">
      <c r="A74" s="9" t="s">
        <v>46</v>
      </c>
      <c r="B74" s="9" t="s">
        <v>48</v>
      </c>
      <c r="C74" s="9" t="s">
        <v>56</v>
      </c>
      <c r="D74" s="9" t="s">
        <v>33</v>
      </c>
      <c r="E74" s="9" t="s">
        <v>34</v>
      </c>
      <c r="F74" s="10"/>
      <c r="G74" s="12">
        <v>587300</v>
      </c>
      <c r="H74" s="12">
        <v>50000</v>
      </c>
      <c r="I74" s="12">
        <v>125000</v>
      </c>
      <c r="J74" s="12">
        <v>140000</v>
      </c>
      <c r="K74" s="12">
        <v>272300</v>
      </c>
    </row>
    <row r="75" spans="1:11">
      <c r="A75" s="9" t="s">
        <v>46</v>
      </c>
      <c r="B75" s="9" t="s">
        <v>48</v>
      </c>
      <c r="C75" s="9" t="s">
        <v>56</v>
      </c>
      <c r="D75" s="9" t="s">
        <v>33</v>
      </c>
      <c r="E75" s="9" t="s">
        <v>31</v>
      </c>
      <c r="F75" s="10" t="s">
        <v>23</v>
      </c>
      <c r="G75" s="12">
        <f t="shared" ref="G75:G79" si="39">H75+I75+J75+K75</f>
        <v>35000</v>
      </c>
      <c r="H75" s="12">
        <v>10000</v>
      </c>
      <c r="I75" s="12">
        <v>0</v>
      </c>
      <c r="J75" s="12">
        <v>15000</v>
      </c>
      <c r="K75" s="12">
        <v>10000</v>
      </c>
    </row>
    <row r="76" spans="1:11">
      <c r="A76" s="9" t="s">
        <v>46</v>
      </c>
      <c r="B76" s="9" t="s">
        <v>48</v>
      </c>
      <c r="C76" s="9" t="s">
        <v>56</v>
      </c>
      <c r="D76" s="9" t="s">
        <v>33</v>
      </c>
      <c r="E76" s="9" t="s">
        <v>59</v>
      </c>
      <c r="F76" s="10" t="s">
        <v>23</v>
      </c>
      <c r="G76" s="12">
        <f t="shared" si="39"/>
        <v>0</v>
      </c>
      <c r="H76" s="12"/>
      <c r="I76" s="12"/>
      <c r="J76" s="12"/>
      <c r="K76" s="12"/>
    </row>
    <row r="77" spans="1:11">
      <c r="A77" s="9" t="s">
        <v>46</v>
      </c>
      <c r="B77" s="9" t="s">
        <v>48</v>
      </c>
      <c r="C77" s="9" t="s">
        <v>56</v>
      </c>
      <c r="D77" s="9" t="s">
        <v>33</v>
      </c>
      <c r="E77" s="9" t="s">
        <v>60</v>
      </c>
      <c r="F77" s="10" t="s">
        <v>23</v>
      </c>
      <c r="G77" s="12">
        <f t="shared" si="39"/>
        <v>0</v>
      </c>
      <c r="H77" s="12"/>
      <c r="I77" s="12"/>
      <c r="J77" s="12"/>
      <c r="K77" s="12"/>
    </row>
    <row r="78" spans="1:11">
      <c r="A78" s="9" t="s">
        <v>46</v>
      </c>
      <c r="B78" s="9" t="s">
        <v>48</v>
      </c>
      <c r="C78" s="9" t="s">
        <v>56</v>
      </c>
      <c r="D78" s="9" t="s">
        <v>33</v>
      </c>
      <c r="E78" s="9" t="s">
        <v>61</v>
      </c>
      <c r="F78" s="10" t="s">
        <v>23</v>
      </c>
      <c r="G78" s="12">
        <f t="shared" si="39"/>
        <v>20000</v>
      </c>
      <c r="H78" s="12">
        <v>5000</v>
      </c>
      <c r="I78" s="12">
        <v>5000</v>
      </c>
      <c r="J78" s="12">
        <v>5000</v>
      </c>
      <c r="K78" s="12">
        <v>5000</v>
      </c>
    </row>
    <row r="79" spans="1:11">
      <c r="A79" s="9" t="s">
        <v>46</v>
      </c>
      <c r="B79" s="9" t="s">
        <v>48</v>
      </c>
      <c r="C79" s="9" t="s">
        <v>56</v>
      </c>
      <c r="D79" s="9" t="s">
        <v>33</v>
      </c>
      <c r="E79" s="9" t="s">
        <v>32</v>
      </c>
      <c r="F79" s="10" t="s">
        <v>23</v>
      </c>
      <c r="G79" s="12">
        <f t="shared" si="39"/>
        <v>532300</v>
      </c>
      <c r="H79" s="12">
        <v>35000</v>
      </c>
      <c r="I79" s="12">
        <v>120000</v>
      </c>
      <c r="J79" s="12">
        <v>120000</v>
      </c>
      <c r="K79" s="12">
        <v>257300</v>
      </c>
    </row>
    <row r="80" spans="1:11">
      <c r="A80" s="9" t="s">
        <v>46</v>
      </c>
      <c r="B80" s="9" t="s">
        <v>48</v>
      </c>
      <c r="C80" s="9" t="s">
        <v>56</v>
      </c>
      <c r="D80" s="9" t="s">
        <v>33</v>
      </c>
      <c r="E80" s="9" t="s">
        <v>35</v>
      </c>
      <c r="F80" s="10"/>
      <c r="G80" s="12">
        <v>47000</v>
      </c>
      <c r="H80" s="12">
        <v>0</v>
      </c>
      <c r="I80" s="12">
        <v>0</v>
      </c>
      <c r="J80" s="12">
        <v>47000</v>
      </c>
      <c r="K80" s="12">
        <v>0</v>
      </c>
    </row>
    <row r="81" spans="1:11">
      <c r="A81" s="9" t="s">
        <v>46</v>
      </c>
      <c r="B81" s="9" t="s">
        <v>48</v>
      </c>
      <c r="C81" s="9" t="s">
        <v>56</v>
      </c>
      <c r="D81" s="9" t="s">
        <v>33</v>
      </c>
      <c r="E81" s="9" t="s">
        <v>36</v>
      </c>
      <c r="F81" s="10" t="s">
        <v>23</v>
      </c>
      <c r="G81" s="12">
        <f t="shared" ref="G81:G82" si="40">H81+I81+J81+K81</f>
        <v>0</v>
      </c>
      <c r="H81" s="12">
        <v>0</v>
      </c>
      <c r="I81" s="12">
        <v>0</v>
      </c>
      <c r="J81" s="12">
        <v>0</v>
      </c>
      <c r="K81" s="12">
        <v>0</v>
      </c>
    </row>
    <row r="82" spans="1:11">
      <c r="A82" s="9" t="s">
        <v>46</v>
      </c>
      <c r="B82" s="9" t="s">
        <v>48</v>
      </c>
      <c r="C82" s="9" t="s">
        <v>56</v>
      </c>
      <c r="D82" s="9" t="s">
        <v>33</v>
      </c>
      <c r="E82" s="9" t="s">
        <v>37</v>
      </c>
      <c r="F82" s="10" t="s">
        <v>23</v>
      </c>
      <c r="G82" s="12">
        <f t="shared" si="40"/>
        <v>47000</v>
      </c>
      <c r="H82" s="12">
        <v>0</v>
      </c>
      <c r="I82" s="12">
        <v>0</v>
      </c>
      <c r="J82" s="12">
        <v>47000</v>
      </c>
      <c r="K82" s="12">
        <v>0</v>
      </c>
    </row>
    <row r="83" spans="1:11">
      <c r="A83" s="9" t="s">
        <v>46</v>
      </c>
      <c r="B83" s="9" t="s">
        <v>48</v>
      </c>
      <c r="C83" s="9" t="s">
        <v>56</v>
      </c>
      <c r="D83" s="80" t="s">
        <v>62</v>
      </c>
      <c r="E83" s="9"/>
      <c r="F83" s="10"/>
      <c r="G83" s="11">
        <v>200000</v>
      </c>
      <c r="H83" s="11">
        <v>0</v>
      </c>
      <c r="I83" s="11">
        <v>0</v>
      </c>
      <c r="J83" s="11">
        <v>0</v>
      </c>
      <c r="K83" s="11">
        <v>200000</v>
      </c>
    </row>
    <row r="84" spans="1:11">
      <c r="A84" s="9" t="s">
        <v>46</v>
      </c>
      <c r="B84" s="9" t="s">
        <v>48</v>
      </c>
      <c r="C84" s="9" t="s">
        <v>56</v>
      </c>
      <c r="D84" s="80" t="s">
        <v>63</v>
      </c>
      <c r="E84" s="9"/>
      <c r="F84" s="10"/>
      <c r="G84" s="12">
        <f>G85</f>
        <v>200000</v>
      </c>
      <c r="H84" s="12">
        <v>0</v>
      </c>
      <c r="I84" s="12">
        <v>0</v>
      </c>
      <c r="J84" s="12">
        <v>0</v>
      </c>
      <c r="K84" s="12">
        <v>200000</v>
      </c>
    </row>
    <row r="85" spans="1:11">
      <c r="A85" s="9" t="s">
        <v>46</v>
      </c>
      <c r="B85" s="9" t="s">
        <v>48</v>
      </c>
      <c r="C85" s="9" t="s">
        <v>56</v>
      </c>
      <c r="D85" s="9" t="s">
        <v>63</v>
      </c>
      <c r="E85" s="9" t="s">
        <v>40</v>
      </c>
      <c r="F85" s="10" t="s">
        <v>23</v>
      </c>
      <c r="G85" s="12">
        <f>H85+I85+J85+K85</f>
        <v>200000</v>
      </c>
      <c r="H85" s="12">
        <v>0</v>
      </c>
      <c r="I85" s="12">
        <v>0</v>
      </c>
      <c r="J85" s="12">
        <v>0</v>
      </c>
      <c r="K85" s="12">
        <v>200000</v>
      </c>
    </row>
    <row r="86" spans="1:11">
      <c r="A86" s="9" t="s">
        <v>46</v>
      </c>
      <c r="B86" s="9" t="s">
        <v>48</v>
      </c>
      <c r="C86" s="9" t="s">
        <v>56</v>
      </c>
      <c r="D86" s="80" t="s">
        <v>38</v>
      </c>
      <c r="E86" s="9"/>
      <c r="F86" s="10"/>
      <c r="G86" s="12">
        <v>30000</v>
      </c>
      <c r="H86" s="12">
        <v>200</v>
      </c>
      <c r="I86" s="12">
        <v>200</v>
      </c>
      <c r="J86" s="12">
        <v>600</v>
      </c>
      <c r="K86" s="12">
        <v>29000</v>
      </c>
    </row>
    <row r="87" spans="1:11">
      <c r="A87" s="9" t="s">
        <v>46</v>
      </c>
      <c r="B87" s="9" t="s">
        <v>48</v>
      </c>
      <c r="C87" s="9" t="s">
        <v>56</v>
      </c>
      <c r="D87" s="80" t="s">
        <v>39</v>
      </c>
      <c r="E87" s="9"/>
      <c r="F87" s="10"/>
      <c r="G87" s="12">
        <f>G88</f>
        <v>30000</v>
      </c>
      <c r="H87" s="12">
        <v>200</v>
      </c>
      <c r="I87" s="12">
        <v>200</v>
      </c>
      <c r="J87" s="12">
        <v>600</v>
      </c>
      <c r="K87" s="12">
        <v>29000</v>
      </c>
    </row>
    <row r="88" spans="1:11">
      <c r="A88" s="9" t="s">
        <v>46</v>
      </c>
      <c r="B88" s="9" t="s">
        <v>48</v>
      </c>
      <c r="C88" s="9" t="s">
        <v>56</v>
      </c>
      <c r="D88" s="9" t="s">
        <v>39</v>
      </c>
      <c r="E88" s="9" t="s">
        <v>40</v>
      </c>
      <c r="F88" s="10" t="s">
        <v>23</v>
      </c>
      <c r="G88" s="12">
        <f>H88+I88+J88+K88</f>
        <v>30000</v>
      </c>
      <c r="H88" s="12">
        <v>200</v>
      </c>
      <c r="I88" s="12">
        <v>200</v>
      </c>
      <c r="J88" s="12">
        <v>600</v>
      </c>
      <c r="K88" s="12">
        <v>29000</v>
      </c>
    </row>
    <row r="89" spans="1:11">
      <c r="A89" s="83" t="s">
        <v>46</v>
      </c>
      <c r="B89" s="83" t="s">
        <v>48</v>
      </c>
      <c r="C89" s="30" t="s">
        <v>64</v>
      </c>
      <c r="D89" s="83"/>
      <c r="E89" s="9"/>
      <c r="F89" s="10"/>
      <c r="G89" s="11">
        <f>G90</f>
        <v>1324211.8399999999</v>
      </c>
      <c r="H89" s="11">
        <f t="shared" ref="H89:K89" si="41">H90</f>
        <v>331052.95999999996</v>
      </c>
      <c r="I89" s="11">
        <f t="shared" si="41"/>
        <v>331052.95999999996</v>
      </c>
      <c r="J89" s="11">
        <f t="shared" si="41"/>
        <v>331052.95999999996</v>
      </c>
      <c r="K89" s="11">
        <f t="shared" si="41"/>
        <v>331052.95999999996</v>
      </c>
    </row>
    <row r="90" spans="1:11">
      <c r="A90" s="83" t="s">
        <v>46</v>
      </c>
      <c r="B90" s="83" t="s">
        <v>48</v>
      </c>
      <c r="C90" s="83" t="s">
        <v>64</v>
      </c>
      <c r="D90" s="83" t="s">
        <v>42</v>
      </c>
      <c r="E90" s="9"/>
      <c r="F90" s="10"/>
      <c r="G90" s="11">
        <f>G91</f>
        <v>1324211.8399999999</v>
      </c>
      <c r="H90" s="11">
        <v>331052.95999999996</v>
      </c>
      <c r="I90" s="11">
        <v>331052.95999999996</v>
      </c>
      <c r="J90" s="11">
        <v>331052.95999999996</v>
      </c>
      <c r="K90" s="11">
        <v>331052.95999999996</v>
      </c>
    </row>
    <row r="91" spans="1:11">
      <c r="A91" s="9" t="s">
        <v>46</v>
      </c>
      <c r="B91" s="9" t="s">
        <v>48</v>
      </c>
      <c r="C91" s="9" t="s">
        <v>64</v>
      </c>
      <c r="D91" s="9" t="s">
        <v>42</v>
      </c>
      <c r="E91" s="9" t="s">
        <v>43</v>
      </c>
      <c r="F91" s="10"/>
      <c r="G91" s="12">
        <f>G92+G93+G94</f>
        <v>1324211.8399999999</v>
      </c>
      <c r="H91" s="12">
        <f t="shared" ref="H91:K91" si="42">H92+H93+H94</f>
        <v>331052.95999999996</v>
      </c>
      <c r="I91" s="12">
        <f t="shared" si="42"/>
        <v>331052.95999999996</v>
      </c>
      <c r="J91" s="12">
        <f t="shared" si="42"/>
        <v>331052.95999999996</v>
      </c>
      <c r="K91" s="12">
        <f t="shared" si="42"/>
        <v>331052.95999999996</v>
      </c>
    </row>
    <row r="92" spans="1:11">
      <c r="A92" s="9" t="s">
        <v>46</v>
      </c>
      <c r="B92" s="9" t="s">
        <v>48</v>
      </c>
      <c r="C92" s="9" t="s">
        <v>64</v>
      </c>
      <c r="D92" s="9" t="s">
        <v>42</v>
      </c>
      <c r="E92" s="9" t="s">
        <v>65</v>
      </c>
      <c r="F92" s="10" t="s">
        <v>69</v>
      </c>
      <c r="G92" s="12">
        <f t="shared" ref="G92:G94" si="43">H92+I92+J92+K92</f>
        <v>413858</v>
      </c>
      <c r="H92" s="12">
        <v>103464.5</v>
      </c>
      <c r="I92" s="12">
        <v>103464.5</v>
      </c>
      <c r="J92" s="12">
        <v>103464.5</v>
      </c>
      <c r="K92" s="12">
        <v>103464.5</v>
      </c>
    </row>
    <row r="93" spans="1:11">
      <c r="A93" s="9" t="s">
        <v>46</v>
      </c>
      <c r="B93" s="9" t="s">
        <v>48</v>
      </c>
      <c r="C93" s="9" t="s">
        <v>64</v>
      </c>
      <c r="D93" s="9" t="s">
        <v>42</v>
      </c>
      <c r="E93" s="9" t="s">
        <v>67</v>
      </c>
      <c r="F93" s="10" t="s">
        <v>45</v>
      </c>
      <c r="G93" s="12">
        <f t="shared" si="43"/>
        <v>177922</v>
      </c>
      <c r="H93" s="12">
        <v>44480.5</v>
      </c>
      <c r="I93" s="12">
        <v>44480.5</v>
      </c>
      <c r="J93" s="12">
        <v>44480.5</v>
      </c>
      <c r="K93" s="12">
        <v>44480.5</v>
      </c>
    </row>
    <row r="94" spans="1:11">
      <c r="A94" s="9" t="s">
        <v>46</v>
      </c>
      <c r="B94" s="9" t="s">
        <v>48</v>
      </c>
      <c r="C94" s="9" t="s">
        <v>64</v>
      </c>
      <c r="D94" s="9" t="s">
        <v>42</v>
      </c>
      <c r="E94" s="9" t="s">
        <v>68</v>
      </c>
      <c r="F94" s="10" t="s">
        <v>45</v>
      </c>
      <c r="G94" s="12">
        <f t="shared" si="43"/>
        <v>732431.84</v>
      </c>
      <c r="H94" s="12">
        <v>183107.96</v>
      </c>
      <c r="I94" s="12">
        <v>183107.96</v>
      </c>
      <c r="J94" s="12">
        <v>183107.96</v>
      </c>
      <c r="K94" s="12">
        <v>183107.96</v>
      </c>
    </row>
    <row r="95" spans="1:11">
      <c r="A95" s="27" t="s">
        <v>46</v>
      </c>
      <c r="B95" s="27" t="s">
        <v>70</v>
      </c>
      <c r="C95" s="27"/>
      <c r="D95" s="27"/>
      <c r="E95" s="27"/>
      <c r="F95" s="27"/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>
      <c r="A96" s="27" t="s">
        <v>46</v>
      </c>
      <c r="B96" s="27" t="s">
        <v>70</v>
      </c>
      <c r="C96" s="27" t="s">
        <v>71</v>
      </c>
      <c r="D96" s="27"/>
      <c r="E96" s="27"/>
      <c r="F96" s="27"/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>
      <c r="A97" s="27" t="s">
        <v>46</v>
      </c>
      <c r="B97" s="27" t="s">
        <v>70</v>
      </c>
      <c r="C97" s="27" t="s">
        <v>71</v>
      </c>
      <c r="D97" s="9" t="s">
        <v>29</v>
      </c>
      <c r="E97" s="9"/>
      <c r="F97" s="10"/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>
      <c r="A98" s="27" t="s">
        <v>46</v>
      </c>
      <c r="B98" s="27" t="s">
        <v>70</v>
      </c>
      <c r="C98" s="27" t="s">
        <v>71</v>
      </c>
      <c r="D98" s="27" t="s">
        <v>33</v>
      </c>
      <c r="E98" s="27" t="s">
        <v>40</v>
      </c>
      <c r="F98" s="27" t="s">
        <v>72</v>
      </c>
      <c r="G98" s="28">
        <v>0</v>
      </c>
      <c r="H98" s="28"/>
      <c r="I98" s="28"/>
      <c r="J98" s="28">
        <v>0</v>
      </c>
      <c r="K98" s="28"/>
    </row>
    <row r="99" spans="1:11">
      <c r="A99" s="80" t="s">
        <v>46</v>
      </c>
      <c r="B99" s="80" t="s">
        <v>73</v>
      </c>
      <c r="C99" s="80"/>
      <c r="D99" s="80"/>
      <c r="E99" s="80"/>
      <c r="F99" s="81"/>
      <c r="G99" s="11">
        <v>2212144.83</v>
      </c>
      <c r="H99" s="11">
        <v>0</v>
      </c>
      <c r="I99" s="11">
        <v>0</v>
      </c>
      <c r="J99" s="11">
        <v>0</v>
      </c>
      <c r="K99" s="11">
        <v>2212144.83</v>
      </c>
    </row>
    <row r="100" spans="1:11">
      <c r="A100" s="9" t="s">
        <v>46</v>
      </c>
      <c r="B100" s="9" t="s">
        <v>74</v>
      </c>
      <c r="C100" s="9" t="s">
        <v>15</v>
      </c>
      <c r="D100" s="80"/>
      <c r="E100" s="80"/>
      <c r="F100" s="81"/>
      <c r="G100" s="11">
        <v>2212144.83</v>
      </c>
      <c r="H100" s="11">
        <v>0</v>
      </c>
      <c r="I100" s="11">
        <v>0</v>
      </c>
      <c r="J100" s="11">
        <v>0</v>
      </c>
      <c r="K100" s="11">
        <v>2212144.83</v>
      </c>
    </row>
    <row r="101" spans="1:11">
      <c r="A101" s="9" t="s">
        <v>46</v>
      </c>
      <c r="B101" s="9" t="s">
        <v>74</v>
      </c>
      <c r="C101" s="9" t="s">
        <v>75</v>
      </c>
      <c r="D101" s="80"/>
      <c r="E101" s="80"/>
      <c r="F101" s="81"/>
      <c r="G101" s="11">
        <v>2212144.83</v>
      </c>
      <c r="H101" s="11">
        <v>0</v>
      </c>
      <c r="I101" s="11">
        <v>0</v>
      </c>
      <c r="J101" s="11">
        <v>0</v>
      </c>
      <c r="K101" s="11">
        <v>2212144.83</v>
      </c>
    </row>
    <row r="102" spans="1:11">
      <c r="A102" s="9" t="s">
        <v>46</v>
      </c>
      <c r="B102" s="9" t="s">
        <v>74</v>
      </c>
      <c r="C102" s="9" t="s">
        <v>76</v>
      </c>
      <c r="D102" s="80"/>
      <c r="E102" s="80"/>
      <c r="F102" s="81"/>
      <c r="G102" s="11">
        <v>2212144.83</v>
      </c>
      <c r="H102" s="11">
        <v>0</v>
      </c>
      <c r="I102" s="11">
        <v>0</v>
      </c>
      <c r="J102" s="11">
        <v>0</v>
      </c>
      <c r="K102" s="11">
        <v>2212144.83</v>
      </c>
    </row>
    <row r="103" spans="1:11">
      <c r="A103" s="9" t="s">
        <v>46</v>
      </c>
      <c r="B103" s="9" t="s">
        <v>74</v>
      </c>
      <c r="C103" s="9" t="s">
        <v>76</v>
      </c>
      <c r="D103" s="9" t="s">
        <v>77</v>
      </c>
      <c r="E103" s="9"/>
      <c r="F103" s="10"/>
      <c r="G103" s="11">
        <v>2212144.83</v>
      </c>
      <c r="H103" s="11">
        <v>0</v>
      </c>
      <c r="I103" s="11">
        <v>0</v>
      </c>
      <c r="J103" s="11">
        <v>0</v>
      </c>
      <c r="K103" s="11">
        <v>2212144.83</v>
      </c>
    </row>
    <row r="104" spans="1:11">
      <c r="A104" s="9" t="s">
        <v>46</v>
      </c>
      <c r="B104" s="9" t="s">
        <v>74</v>
      </c>
      <c r="C104" s="9" t="s">
        <v>76</v>
      </c>
      <c r="D104" s="9" t="s">
        <v>77</v>
      </c>
      <c r="E104" s="9" t="s">
        <v>40</v>
      </c>
      <c r="F104" s="10" t="s">
        <v>78</v>
      </c>
      <c r="G104" s="12">
        <v>2212144.83</v>
      </c>
      <c r="H104" s="12"/>
      <c r="I104" s="12"/>
      <c r="J104" s="12"/>
      <c r="K104" s="12">
        <v>2212144.83</v>
      </c>
    </row>
    <row r="105" spans="1:11">
      <c r="A105" s="80" t="s">
        <v>46</v>
      </c>
      <c r="B105" s="80" t="s">
        <v>79</v>
      </c>
      <c r="C105" s="80"/>
      <c r="D105" s="80"/>
      <c r="E105" s="80"/>
      <c r="F105" s="81"/>
      <c r="G105" s="11">
        <f>G106+G117+G123</f>
        <v>7141670.2300000004</v>
      </c>
      <c r="H105" s="11">
        <f>H106+H117+H123</f>
        <v>1313062.5499999998</v>
      </c>
      <c r="I105" s="11">
        <f>I106+I117+I123</f>
        <v>1351708.56</v>
      </c>
      <c r="J105" s="11">
        <f>J106+J117+J123</f>
        <v>1316062.56</v>
      </c>
      <c r="K105" s="11">
        <f>K106+K117+K123</f>
        <v>3160836.56</v>
      </c>
    </row>
    <row r="106" spans="1:11">
      <c r="A106" s="9" t="s">
        <v>46</v>
      </c>
      <c r="B106" s="9" t="s">
        <v>79</v>
      </c>
      <c r="C106" s="20" t="s">
        <v>80</v>
      </c>
      <c r="D106" s="9"/>
      <c r="E106" s="9"/>
      <c r="F106" s="10"/>
      <c r="G106" s="29">
        <f>G107</f>
        <v>7100024.2300000004</v>
      </c>
      <c r="H106" s="29">
        <f t="shared" ref="H106:K107" si="44">H107</f>
        <v>1313062.5499999998</v>
      </c>
      <c r="I106" s="29">
        <f t="shared" si="44"/>
        <v>1313062.56</v>
      </c>
      <c r="J106" s="29">
        <f t="shared" si="44"/>
        <v>1313062.56</v>
      </c>
      <c r="K106" s="29">
        <f t="shared" si="44"/>
        <v>3160836.56</v>
      </c>
    </row>
    <row r="107" spans="1:11">
      <c r="A107" s="9" t="s">
        <v>46</v>
      </c>
      <c r="B107" s="9" t="s">
        <v>79</v>
      </c>
      <c r="C107" s="9" t="s">
        <v>81</v>
      </c>
      <c r="D107" s="9"/>
      <c r="E107" s="9"/>
      <c r="F107" s="10"/>
      <c r="G107" s="29">
        <f>G108</f>
        <v>7100024.2300000004</v>
      </c>
      <c r="H107" s="29">
        <f t="shared" si="44"/>
        <v>1313062.5499999998</v>
      </c>
      <c r="I107" s="29">
        <f t="shared" si="44"/>
        <v>1313062.56</v>
      </c>
      <c r="J107" s="29">
        <f t="shared" si="44"/>
        <v>1313062.56</v>
      </c>
      <c r="K107" s="29">
        <f t="shared" si="44"/>
        <v>3160836.56</v>
      </c>
    </row>
    <row r="108" spans="1:11">
      <c r="A108" s="9" t="s">
        <v>46</v>
      </c>
      <c r="B108" s="9" t="s">
        <v>79</v>
      </c>
      <c r="C108" s="9" t="s">
        <v>85</v>
      </c>
      <c r="D108" s="9"/>
      <c r="E108" s="9"/>
      <c r="F108" s="10"/>
      <c r="G108" s="11">
        <f>G109+G115</f>
        <v>7100024.2300000004</v>
      </c>
      <c r="H108" s="11">
        <f t="shared" ref="H108:K108" si="45">H109+H115</f>
        <v>1313062.5499999998</v>
      </c>
      <c r="I108" s="11">
        <f t="shared" si="45"/>
        <v>1313062.56</v>
      </c>
      <c r="J108" s="11">
        <f t="shared" si="45"/>
        <v>1313062.56</v>
      </c>
      <c r="K108" s="11">
        <f t="shared" si="45"/>
        <v>3160836.56</v>
      </c>
    </row>
    <row r="109" spans="1:11">
      <c r="A109" s="9" t="s">
        <v>46</v>
      </c>
      <c r="B109" s="9" t="s">
        <v>79</v>
      </c>
      <c r="C109" s="9" t="s">
        <v>85</v>
      </c>
      <c r="D109" s="9" t="s">
        <v>29</v>
      </c>
      <c r="E109" s="9"/>
      <c r="F109" s="10"/>
      <c r="G109" s="11">
        <f>G110</f>
        <v>7000024.2300000004</v>
      </c>
      <c r="H109" s="11">
        <f t="shared" ref="H109:K109" si="46">H110</f>
        <v>1313062.5499999998</v>
      </c>
      <c r="I109" s="11">
        <f t="shared" si="46"/>
        <v>1313062.56</v>
      </c>
      <c r="J109" s="11">
        <f t="shared" si="46"/>
        <v>1313062.56</v>
      </c>
      <c r="K109" s="11">
        <f t="shared" si="46"/>
        <v>3060836.56</v>
      </c>
    </row>
    <row r="110" spans="1:11">
      <c r="A110" s="9" t="s">
        <v>46</v>
      </c>
      <c r="B110" s="9" t="s">
        <v>79</v>
      </c>
      <c r="C110" s="9" t="s">
        <v>85</v>
      </c>
      <c r="D110" s="9" t="s">
        <v>33</v>
      </c>
      <c r="E110" s="9"/>
      <c r="F110" s="10"/>
      <c r="G110" s="11">
        <f>G112+G113+G114+G111</f>
        <v>7000024.2300000004</v>
      </c>
      <c r="H110" s="11">
        <f t="shared" ref="H110:K110" si="47">H112+H113+H114+H111</f>
        <v>1313062.5499999998</v>
      </c>
      <c r="I110" s="11">
        <f t="shared" si="47"/>
        <v>1313062.56</v>
      </c>
      <c r="J110" s="11">
        <f t="shared" si="47"/>
        <v>1313062.56</v>
      </c>
      <c r="K110" s="11">
        <f t="shared" si="47"/>
        <v>3060836.56</v>
      </c>
    </row>
    <row r="111" spans="1:11">
      <c r="A111" s="9" t="s">
        <v>46</v>
      </c>
      <c r="B111" s="9" t="s">
        <v>79</v>
      </c>
      <c r="C111" s="9" t="s">
        <v>85</v>
      </c>
      <c r="D111" s="9" t="s">
        <v>33</v>
      </c>
      <c r="E111" s="9" t="s">
        <v>60</v>
      </c>
      <c r="F111" s="10" t="s">
        <v>86</v>
      </c>
      <c r="G111" s="12">
        <f>H111+I111+J111+K111</f>
        <v>2433527.84</v>
      </c>
      <c r="H111" s="12">
        <v>608381.96</v>
      </c>
      <c r="I111" s="12">
        <v>608381.96</v>
      </c>
      <c r="J111" s="12">
        <v>608381.96</v>
      </c>
      <c r="K111" s="12">
        <v>608381.96</v>
      </c>
    </row>
    <row r="112" spans="1:11">
      <c r="A112" s="9" t="s">
        <v>46</v>
      </c>
      <c r="B112" s="9" t="s">
        <v>79</v>
      </c>
      <c r="C112" s="9" t="s">
        <v>85</v>
      </c>
      <c r="D112" s="9" t="s">
        <v>33</v>
      </c>
      <c r="E112" s="9" t="s">
        <v>61</v>
      </c>
      <c r="F112" s="10" t="s">
        <v>86</v>
      </c>
      <c r="G112" s="12">
        <f t="shared" ref="G112:G114" si="48">H112+I112+J112+K112</f>
        <v>866909.39</v>
      </c>
      <c r="H112" s="12">
        <v>9383.84</v>
      </c>
      <c r="I112" s="12">
        <v>9383.85</v>
      </c>
      <c r="J112" s="12">
        <v>9383.85</v>
      </c>
      <c r="K112" s="12">
        <v>838757.85</v>
      </c>
    </row>
    <row r="113" spans="1:11">
      <c r="A113" s="9" t="s">
        <v>46</v>
      </c>
      <c r="B113" s="9" t="s">
        <v>79</v>
      </c>
      <c r="C113" s="9" t="s">
        <v>85</v>
      </c>
      <c r="D113" s="9" t="s">
        <v>33</v>
      </c>
      <c r="E113" s="9" t="s">
        <v>32</v>
      </c>
      <c r="F113" s="10" t="s">
        <v>86</v>
      </c>
      <c r="G113" s="12">
        <f t="shared" si="48"/>
        <v>2781187</v>
      </c>
      <c r="H113" s="12">
        <v>695296.75</v>
      </c>
      <c r="I113" s="12">
        <v>695296.75</v>
      </c>
      <c r="J113" s="12">
        <v>695296.75</v>
      </c>
      <c r="K113" s="12">
        <v>695296.75</v>
      </c>
    </row>
    <row r="114" spans="1:11">
      <c r="A114" s="9" t="s">
        <v>46</v>
      </c>
      <c r="B114" s="9" t="s">
        <v>79</v>
      </c>
      <c r="C114" s="9" t="s">
        <v>85</v>
      </c>
      <c r="D114" s="9" t="s">
        <v>33</v>
      </c>
      <c r="E114" s="9" t="s">
        <v>36</v>
      </c>
      <c r="F114" s="10" t="s">
        <v>86</v>
      </c>
      <c r="G114" s="12">
        <f t="shared" si="48"/>
        <v>918400</v>
      </c>
      <c r="H114" s="12">
        <v>0</v>
      </c>
      <c r="I114" s="12">
        <v>0</v>
      </c>
      <c r="J114" s="12">
        <v>0</v>
      </c>
      <c r="K114" s="12">
        <v>918400</v>
      </c>
    </row>
    <row r="115" spans="1:11">
      <c r="A115" s="9" t="s">
        <v>46</v>
      </c>
      <c r="B115" s="9" t="s">
        <v>79</v>
      </c>
      <c r="C115" s="9" t="s">
        <v>85</v>
      </c>
      <c r="D115" s="9" t="s">
        <v>87</v>
      </c>
      <c r="E115" s="9"/>
      <c r="F115" s="10"/>
      <c r="G115" s="12">
        <f>G116</f>
        <v>100000</v>
      </c>
      <c r="H115" s="12">
        <f t="shared" ref="H115:K115" si="49">H116</f>
        <v>0</v>
      </c>
      <c r="I115" s="12">
        <f t="shared" si="49"/>
        <v>0</v>
      </c>
      <c r="J115" s="12">
        <f t="shared" si="49"/>
        <v>0</v>
      </c>
      <c r="K115" s="12">
        <f t="shared" si="49"/>
        <v>100000</v>
      </c>
    </row>
    <row r="116" spans="1:11">
      <c r="A116" s="9" t="s">
        <v>46</v>
      </c>
      <c r="B116" s="9" t="s">
        <v>79</v>
      </c>
      <c r="C116" s="9" t="s">
        <v>85</v>
      </c>
      <c r="D116" s="9" t="s">
        <v>87</v>
      </c>
      <c r="E116" s="9" t="s">
        <v>40</v>
      </c>
      <c r="F116" s="10" t="s">
        <v>86</v>
      </c>
      <c r="G116" s="12">
        <f>H116+I116+J116+K116</f>
        <v>100000</v>
      </c>
      <c r="H116" s="12">
        <v>0</v>
      </c>
      <c r="I116" s="12">
        <v>0</v>
      </c>
      <c r="J116" s="12">
        <v>0</v>
      </c>
      <c r="K116" s="12">
        <v>100000</v>
      </c>
    </row>
    <row r="117" spans="1:11">
      <c r="A117" s="80" t="s">
        <v>46</v>
      </c>
      <c r="B117" s="80" t="s">
        <v>82</v>
      </c>
      <c r="C117" s="30" t="s">
        <v>49</v>
      </c>
      <c r="D117" s="9"/>
      <c r="E117" s="9"/>
      <c r="F117" s="10"/>
      <c r="G117" s="12">
        <f>G118</f>
        <v>3000</v>
      </c>
      <c r="H117" s="12">
        <f t="shared" ref="H117:K121" si="50">H118</f>
        <v>0</v>
      </c>
      <c r="I117" s="12">
        <f t="shared" si="50"/>
        <v>0</v>
      </c>
      <c r="J117" s="12">
        <f t="shared" si="50"/>
        <v>3000</v>
      </c>
      <c r="K117" s="12">
        <f t="shared" si="50"/>
        <v>0</v>
      </c>
    </row>
    <row r="118" spans="1:11">
      <c r="A118" s="80" t="s">
        <v>46</v>
      </c>
      <c r="B118" s="80" t="s">
        <v>82</v>
      </c>
      <c r="C118" s="9" t="s">
        <v>50</v>
      </c>
      <c r="D118" s="9"/>
      <c r="E118" s="9"/>
      <c r="F118" s="10"/>
      <c r="G118" s="12">
        <f>G119</f>
        <v>3000</v>
      </c>
      <c r="H118" s="12">
        <f t="shared" si="50"/>
        <v>0</v>
      </c>
      <c r="I118" s="12">
        <f t="shared" si="50"/>
        <v>0</v>
      </c>
      <c r="J118" s="12">
        <f t="shared" si="50"/>
        <v>3000</v>
      </c>
      <c r="K118" s="12">
        <f t="shared" si="50"/>
        <v>0</v>
      </c>
    </row>
    <row r="119" spans="1:11">
      <c r="A119" s="9" t="s">
        <v>46</v>
      </c>
      <c r="B119" s="9" t="s">
        <v>82</v>
      </c>
      <c r="C119" s="9" t="s">
        <v>90</v>
      </c>
      <c r="D119" s="9"/>
      <c r="E119" s="9"/>
      <c r="F119" s="10"/>
      <c r="G119" s="12">
        <f>G120</f>
        <v>3000</v>
      </c>
      <c r="H119" s="12">
        <f t="shared" si="50"/>
        <v>0</v>
      </c>
      <c r="I119" s="12">
        <f t="shared" si="50"/>
        <v>0</v>
      </c>
      <c r="J119" s="12">
        <f t="shared" si="50"/>
        <v>3000</v>
      </c>
      <c r="K119" s="12">
        <f t="shared" si="50"/>
        <v>0</v>
      </c>
    </row>
    <row r="120" spans="1:11">
      <c r="A120" s="9" t="s">
        <v>46</v>
      </c>
      <c r="B120" s="9" t="s">
        <v>82</v>
      </c>
      <c r="C120" s="9" t="s">
        <v>90</v>
      </c>
      <c r="D120" s="9" t="s">
        <v>29</v>
      </c>
      <c r="E120" s="9"/>
      <c r="F120" s="10"/>
      <c r="G120" s="12">
        <f>G121</f>
        <v>3000</v>
      </c>
      <c r="H120" s="12">
        <f t="shared" si="50"/>
        <v>0</v>
      </c>
      <c r="I120" s="12">
        <f t="shared" si="50"/>
        <v>0</v>
      </c>
      <c r="J120" s="12">
        <f t="shared" si="50"/>
        <v>3000</v>
      </c>
      <c r="K120" s="12">
        <f t="shared" si="50"/>
        <v>0</v>
      </c>
    </row>
    <row r="121" spans="1:11">
      <c r="A121" s="9" t="s">
        <v>46</v>
      </c>
      <c r="B121" s="9" t="s">
        <v>82</v>
      </c>
      <c r="C121" s="9" t="s">
        <v>90</v>
      </c>
      <c r="D121" s="9" t="s">
        <v>33</v>
      </c>
      <c r="E121" s="9"/>
      <c r="F121" s="10"/>
      <c r="G121" s="12">
        <f>G122</f>
        <v>3000</v>
      </c>
      <c r="H121" s="12">
        <f t="shared" si="50"/>
        <v>0</v>
      </c>
      <c r="I121" s="12">
        <f t="shared" si="50"/>
        <v>0</v>
      </c>
      <c r="J121" s="12">
        <f t="shared" si="50"/>
        <v>3000</v>
      </c>
      <c r="K121" s="12">
        <f t="shared" si="50"/>
        <v>0</v>
      </c>
    </row>
    <row r="122" spans="1:11">
      <c r="A122" s="9" t="s">
        <v>46</v>
      </c>
      <c r="B122" s="9" t="s">
        <v>82</v>
      </c>
      <c r="C122" s="9" t="s">
        <v>90</v>
      </c>
      <c r="D122" s="9" t="s">
        <v>33</v>
      </c>
      <c r="E122" s="9" t="s">
        <v>91</v>
      </c>
      <c r="F122" s="10" t="s">
        <v>92</v>
      </c>
      <c r="G122" s="12">
        <f>H122+I122+J122+K122</f>
        <v>3000</v>
      </c>
      <c r="H122" s="12"/>
      <c r="I122" s="12">
        <v>0</v>
      </c>
      <c r="J122" s="12">
        <v>3000</v>
      </c>
      <c r="K122" s="12">
        <v>0</v>
      </c>
    </row>
    <row r="123" spans="1:11">
      <c r="A123" s="20" t="s">
        <v>46</v>
      </c>
      <c r="B123" s="20" t="s">
        <v>79</v>
      </c>
      <c r="C123" s="20" t="s">
        <v>15</v>
      </c>
      <c r="D123" s="80"/>
      <c r="E123" s="80"/>
      <c r="F123" s="81"/>
      <c r="G123" s="11">
        <f>G124</f>
        <v>38646</v>
      </c>
      <c r="H123" s="11">
        <f t="shared" ref="H123:K123" si="51">H124</f>
        <v>0</v>
      </c>
      <c r="I123" s="11">
        <f t="shared" si="51"/>
        <v>38646</v>
      </c>
      <c r="J123" s="11">
        <f t="shared" si="51"/>
        <v>0</v>
      </c>
      <c r="K123" s="11">
        <f t="shared" si="51"/>
        <v>0</v>
      </c>
    </row>
    <row r="124" spans="1:11">
      <c r="A124" s="9" t="s">
        <v>46</v>
      </c>
      <c r="B124" s="9" t="s">
        <v>79</v>
      </c>
      <c r="C124" s="9" t="s">
        <v>75</v>
      </c>
      <c r="D124" s="9"/>
      <c r="E124" s="9"/>
      <c r="F124" s="10"/>
      <c r="G124" s="12">
        <f>G126</f>
        <v>38646</v>
      </c>
      <c r="H124" s="12">
        <f t="shared" ref="H124:K124" si="52">H126</f>
        <v>0</v>
      </c>
      <c r="I124" s="12">
        <f t="shared" si="52"/>
        <v>38646</v>
      </c>
      <c r="J124" s="12">
        <f t="shared" si="52"/>
        <v>0</v>
      </c>
      <c r="K124" s="12">
        <f t="shared" si="52"/>
        <v>0</v>
      </c>
    </row>
    <row r="125" spans="1:11">
      <c r="A125" s="9" t="s">
        <v>46</v>
      </c>
      <c r="B125" s="9" t="s">
        <v>79</v>
      </c>
      <c r="C125" s="9" t="s">
        <v>101</v>
      </c>
      <c r="D125" s="9"/>
      <c r="E125" s="9"/>
      <c r="F125" s="10"/>
      <c r="G125" s="12">
        <f>G126</f>
        <v>38646</v>
      </c>
      <c r="H125" s="12">
        <f t="shared" ref="H125:K127" si="53">H126</f>
        <v>0</v>
      </c>
      <c r="I125" s="12">
        <f t="shared" si="53"/>
        <v>38646</v>
      </c>
      <c r="J125" s="12">
        <f t="shared" si="53"/>
        <v>0</v>
      </c>
      <c r="K125" s="12">
        <f t="shared" si="53"/>
        <v>0</v>
      </c>
    </row>
    <row r="126" spans="1:11">
      <c r="A126" s="9" t="s">
        <v>46</v>
      </c>
      <c r="B126" s="9" t="s">
        <v>79</v>
      </c>
      <c r="C126" s="9" t="s">
        <v>101</v>
      </c>
      <c r="D126" s="9" t="s">
        <v>38</v>
      </c>
      <c r="E126" s="9"/>
      <c r="F126" s="10"/>
      <c r="G126" s="12">
        <f>G127</f>
        <v>38646</v>
      </c>
      <c r="H126" s="12">
        <f t="shared" si="53"/>
        <v>0</v>
      </c>
      <c r="I126" s="12">
        <f t="shared" si="53"/>
        <v>38646</v>
      </c>
      <c r="J126" s="12">
        <f t="shared" si="53"/>
        <v>0</v>
      </c>
      <c r="K126" s="12">
        <f t="shared" si="53"/>
        <v>0</v>
      </c>
    </row>
    <row r="127" spans="1:11">
      <c r="A127" s="9" t="s">
        <v>46</v>
      </c>
      <c r="B127" s="9" t="s">
        <v>79</v>
      </c>
      <c r="C127" s="9" t="s">
        <v>101</v>
      </c>
      <c r="D127" s="9" t="s">
        <v>39</v>
      </c>
      <c r="E127" s="9"/>
      <c r="F127" s="10"/>
      <c r="G127" s="12">
        <f>G128</f>
        <v>38646</v>
      </c>
      <c r="H127" s="12">
        <f t="shared" si="53"/>
        <v>0</v>
      </c>
      <c r="I127" s="12">
        <f t="shared" si="53"/>
        <v>38646</v>
      </c>
      <c r="J127" s="12">
        <f t="shared" si="53"/>
        <v>0</v>
      </c>
      <c r="K127" s="12">
        <f t="shared" si="53"/>
        <v>0</v>
      </c>
    </row>
    <row r="128" spans="1:11">
      <c r="A128" s="9" t="s">
        <v>46</v>
      </c>
      <c r="B128" s="9" t="s">
        <v>79</v>
      </c>
      <c r="C128" s="9" t="s">
        <v>101</v>
      </c>
      <c r="D128" s="9" t="s">
        <v>39</v>
      </c>
      <c r="E128" s="9" t="s">
        <v>40</v>
      </c>
      <c r="F128" s="10" t="s">
        <v>23</v>
      </c>
      <c r="G128" s="12">
        <f>H128+I128+J128+K128</f>
        <v>38646</v>
      </c>
      <c r="H128" s="12">
        <v>0</v>
      </c>
      <c r="I128" s="12">
        <v>38646</v>
      </c>
      <c r="J128" s="12">
        <v>0</v>
      </c>
      <c r="K128" s="12">
        <v>0</v>
      </c>
    </row>
    <row r="129" spans="1:11">
      <c r="A129" s="9" t="s">
        <v>46</v>
      </c>
      <c r="B129" s="9" t="s">
        <v>79</v>
      </c>
      <c r="C129" s="9" t="s">
        <v>17</v>
      </c>
      <c r="D129" s="9"/>
      <c r="E129" s="9"/>
      <c r="F129" s="10"/>
      <c r="G129" s="12">
        <v>0</v>
      </c>
      <c r="H129" s="12"/>
      <c r="I129" s="12"/>
      <c r="J129" s="12"/>
      <c r="K129" s="12"/>
    </row>
    <row r="130" spans="1:11">
      <c r="A130" s="9" t="s">
        <v>46</v>
      </c>
      <c r="B130" s="9" t="s">
        <v>79</v>
      </c>
      <c r="C130" s="9" t="s">
        <v>17</v>
      </c>
      <c r="D130" s="9"/>
      <c r="E130" s="9"/>
      <c r="F130" s="10"/>
      <c r="G130" s="12">
        <v>0</v>
      </c>
      <c r="H130" s="12"/>
      <c r="I130" s="12"/>
      <c r="J130" s="12"/>
      <c r="K130" s="12"/>
    </row>
    <row r="131" spans="1:11">
      <c r="A131" s="80" t="s">
        <v>46</v>
      </c>
      <c r="B131" s="80" t="s">
        <v>102</v>
      </c>
      <c r="C131" s="80"/>
      <c r="D131" s="9"/>
      <c r="E131" s="9"/>
      <c r="F131" s="10"/>
      <c r="G131" s="11">
        <f>G132</f>
        <v>877600</v>
      </c>
      <c r="H131" s="11">
        <f t="shared" ref="H131:K135" si="54">H132</f>
        <v>219400</v>
      </c>
      <c r="I131" s="11">
        <f t="shared" si="54"/>
        <v>219400</v>
      </c>
      <c r="J131" s="11">
        <f t="shared" si="54"/>
        <v>219400</v>
      </c>
      <c r="K131" s="11">
        <f t="shared" si="54"/>
        <v>219400</v>
      </c>
    </row>
    <row r="132" spans="1:11">
      <c r="A132" s="9" t="s">
        <v>46</v>
      </c>
      <c r="B132" s="9" t="s">
        <v>103</v>
      </c>
      <c r="C132" s="9"/>
      <c r="D132" s="9"/>
      <c r="E132" s="9"/>
      <c r="F132" s="10"/>
      <c r="G132" s="12">
        <f>G133</f>
        <v>877600</v>
      </c>
      <c r="H132" s="12">
        <f t="shared" si="54"/>
        <v>219400</v>
      </c>
      <c r="I132" s="12">
        <f t="shared" si="54"/>
        <v>219400</v>
      </c>
      <c r="J132" s="12">
        <f t="shared" si="54"/>
        <v>219400</v>
      </c>
      <c r="K132" s="12">
        <f t="shared" si="54"/>
        <v>219400</v>
      </c>
    </row>
    <row r="133" spans="1:11">
      <c r="A133" s="9" t="s">
        <v>46</v>
      </c>
      <c r="B133" s="9" t="s">
        <v>103</v>
      </c>
      <c r="C133" s="9" t="s">
        <v>15</v>
      </c>
      <c r="D133" s="9"/>
      <c r="E133" s="9"/>
      <c r="F133" s="10"/>
      <c r="G133" s="12">
        <f>G134</f>
        <v>877600</v>
      </c>
      <c r="H133" s="12">
        <f t="shared" si="54"/>
        <v>219400</v>
      </c>
      <c r="I133" s="12">
        <f t="shared" si="54"/>
        <v>219400</v>
      </c>
      <c r="J133" s="12">
        <f t="shared" si="54"/>
        <v>219400</v>
      </c>
      <c r="K133" s="12">
        <f t="shared" si="54"/>
        <v>219400</v>
      </c>
    </row>
    <row r="134" spans="1:11">
      <c r="A134" s="9" t="s">
        <v>46</v>
      </c>
      <c r="B134" s="9" t="s">
        <v>103</v>
      </c>
      <c r="C134" s="9" t="s">
        <v>75</v>
      </c>
      <c r="D134" s="9"/>
      <c r="E134" s="9"/>
      <c r="F134" s="10"/>
      <c r="G134" s="12">
        <f>G135</f>
        <v>877600</v>
      </c>
      <c r="H134" s="12">
        <f t="shared" si="54"/>
        <v>219400</v>
      </c>
      <c r="I134" s="12">
        <f t="shared" si="54"/>
        <v>219400</v>
      </c>
      <c r="J134" s="12">
        <f t="shared" si="54"/>
        <v>219400</v>
      </c>
      <c r="K134" s="12">
        <f t="shared" si="54"/>
        <v>219400</v>
      </c>
    </row>
    <row r="135" spans="1:11">
      <c r="A135" s="9" t="s">
        <v>46</v>
      </c>
      <c r="B135" s="9" t="s">
        <v>103</v>
      </c>
      <c r="C135" s="9" t="s">
        <v>104</v>
      </c>
      <c r="D135" s="9"/>
      <c r="E135" s="9"/>
      <c r="F135" s="10"/>
      <c r="G135" s="12">
        <f>G136</f>
        <v>877600</v>
      </c>
      <c r="H135" s="12">
        <f t="shared" si="54"/>
        <v>219400</v>
      </c>
      <c r="I135" s="12">
        <f t="shared" si="54"/>
        <v>219400</v>
      </c>
      <c r="J135" s="12">
        <f t="shared" si="54"/>
        <v>219400</v>
      </c>
      <c r="K135" s="12">
        <f t="shared" si="54"/>
        <v>219400</v>
      </c>
    </row>
    <row r="136" spans="1:11">
      <c r="A136" s="9" t="s">
        <v>46</v>
      </c>
      <c r="B136" s="9" t="s">
        <v>103</v>
      </c>
      <c r="C136" s="9" t="s">
        <v>104</v>
      </c>
      <c r="D136" s="9" t="s">
        <v>20</v>
      </c>
      <c r="E136" s="9"/>
      <c r="F136" s="10"/>
      <c r="G136" s="12">
        <f>G137+G139</f>
        <v>877600</v>
      </c>
      <c r="H136" s="12">
        <f t="shared" ref="H136:K136" si="55">H137+H139</f>
        <v>219400</v>
      </c>
      <c r="I136" s="12">
        <f t="shared" si="55"/>
        <v>219400</v>
      </c>
      <c r="J136" s="12">
        <f t="shared" si="55"/>
        <v>219400</v>
      </c>
      <c r="K136" s="12">
        <f t="shared" si="55"/>
        <v>219400</v>
      </c>
    </row>
    <row r="137" spans="1:11">
      <c r="A137" s="9" t="s">
        <v>46</v>
      </c>
      <c r="B137" s="9" t="s">
        <v>103</v>
      </c>
      <c r="C137" s="9" t="s">
        <v>104</v>
      </c>
      <c r="D137" s="9" t="s">
        <v>21</v>
      </c>
      <c r="E137" s="9"/>
      <c r="F137" s="10"/>
      <c r="G137" s="12">
        <f>G138</f>
        <v>674040</v>
      </c>
      <c r="H137" s="12">
        <v>168510</v>
      </c>
      <c r="I137" s="12">
        <v>168510</v>
      </c>
      <c r="J137" s="12">
        <v>168510</v>
      </c>
      <c r="K137" s="12">
        <v>168510</v>
      </c>
    </row>
    <row r="138" spans="1:11">
      <c r="A138" s="9" t="s">
        <v>46</v>
      </c>
      <c r="B138" s="9" t="s">
        <v>103</v>
      </c>
      <c r="C138" s="9" t="s">
        <v>104</v>
      </c>
      <c r="D138" s="9" t="s">
        <v>21</v>
      </c>
      <c r="E138" s="9" t="s">
        <v>272</v>
      </c>
      <c r="F138" s="10" t="s">
        <v>105</v>
      </c>
      <c r="G138" s="12">
        <f>H138+I138+J138+K138</f>
        <v>674040</v>
      </c>
      <c r="H138" s="12">
        <v>168510</v>
      </c>
      <c r="I138" s="12">
        <v>168510</v>
      </c>
      <c r="J138" s="12">
        <v>168510</v>
      </c>
      <c r="K138" s="12">
        <v>168510</v>
      </c>
    </row>
    <row r="139" spans="1:11">
      <c r="A139" s="9" t="s">
        <v>46</v>
      </c>
      <c r="B139" s="9" t="s">
        <v>103</v>
      </c>
      <c r="C139" s="9" t="s">
        <v>104</v>
      </c>
      <c r="D139" s="9" t="s">
        <v>24</v>
      </c>
      <c r="E139" s="9"/>
      <c r="F139" s="10"/>
      <c r="G139" s="12">
        <f>G140</f>
        <v>203560</v>
      </c>
      <c r="H139" s="12">
        <v>50890</v>
      </c>
      <c r="I139" s="12">
        <v>50890</v>
      </c>
      <c r="J139" s="12">
        <v>50890</v>
      </c>
      <c r="K139" s="12">
        <v>50890</v>
      </c>
    </row>
    <row r="140" spans="1:11">
      <c r="A140" s="9" t="s">
        <v>46</v>
      </c>
      <c r="B140" s="9" t="s">
        <v>103</v>
      </c>
      <c r="C140" s="9" t="s">
        <v>104</v>
      </c>
      <c r="D140" s="9" t="s">
        <v>24</v>
      </c>
      <c r="E140" s="9" t="s">
        <v>273</v>
      </c>
      <c r="F140" s="10" t="s">
        <v>105</v>
      </c>
      <c r="G140" s="12">
        <f>H140+I140+J140+K140</f>
        <v>203560</v>
      </c>
      <c r="H140" s="12">
        <v>50890</v>
      </c>
      <c r="I140" s="12">
        <v>50890</v>
      </c>
      <c r="J140" s="12">
        <v>50890</v>
      </c>
      <c r="K140" s="12">
        <v>50890</v>
      </c>
    </row>
    <row r="141" spans="1:11">
      <c r="A141" s="80" t="s">
        <v>46</v>
      </c>
      <c r="B141" s="80" t="s">
        <v>106</v>
      </c>
      <c r="C141" s="80"/>
      <c r="D141" s="80"/>
      <c r="E141" s="80"/>
      <c r="F141" s="81"/>
      <c r="G141" s="11">
        <f>G142+G158</f>
        <v>8092710</v>
      </c>
      <c r="H141" s="11">
        <f t="shared" ref="H141:J141" si="56">H142+H158</f>
        <v>221962.5</v>
      </c>
      <c r="I141" s="11">
        <f t="shared" si="56"/>
        <v>301962.5</v>
      </c>
      <c r="J141" s="11">
        <f t="shared" si="56"/>
        <v>871712.5</v>
      </c>
      <c r="K141" s="11">
        <f>K142+K158</f>
        <v>6697072.5</v>
      </c>
    </row>
    <row r="142" spans="1:11">
      <c r="A142" s="80" t="s">
        <v>46</v>
      </c>
      <c r="B142" s="80" t="s">
        <v>107</v>
      </c>
      <c r="C142" s="80"/>
      <c r="D142" s="80"/>
      <c r="E142" s="80"/>
      <c r="F142" s="81"/>
      <c r="G142" s="11">
        <f>G143</f>
        <v>5997710</v>
      </c>
      <c r="H142" s="11">
        <f t="shared" ref="H142:K142" si="57">H143</f>
        <v>221962.5</v>
      </c>
      <c r="I142" s="11">
        <f t="shared" si="57"/>
        <v>221962.5</v>
      </c>
      <c r="J142" s="11">
        <f t="shared" si="57"/>
        <v>221962.5</v>
      </c>
      <c r="K142" s="11">
        <f t="shared" si="57"/>
        <v>5331822.5</v>
      </c>
    </row>
    <row r="143" spans="1:11">
      <c r="A143" s="9" t="s">
        <v>46</v>
      </c>
      <c r="B143" s="9" t="s">
        <v>107</v>
      </c>
      <c r="C143" s="9" t="s">
        <v>108</v>
      </c>
      <c r="D143" s="9"/>
      <c r="E143" s="9"/>
      <c r="F143" s="10"/>
      <c r="G143" s="12">
        <f>G144</f>
        <v>5997710</v>
      </c>
      <c r="H143" s="12">
        <f t="shared" ref="H143:K143" si="58">H144</f>
        <v>221962.5</v>
      </c>
      <c r="I143" s="12">
        <f t="shared" si="58"/>
        <v>221962.5</v>
      </c>
      <c r="J143" s="12">
        <f t="shared" si="58"/>
        <v>221962.5</v>
      </c>
      <c r="K143" s="12">
        <f t="shared" si="58"/>
        <v>5331822.5</v>
      </c>
    </row>
    <row r="144" spans="1:11">
      <c r="A144" s="9" t="s">
        <v>46</v>
      </c>
      <c r="B144" s="9" t="s">
        <v>107</v>
      </c>
      <c r="C144" s="9" t="s">
        <v>109</v>
      </c>
      <c r="D144" s="9"/>
      <c r="E144" s="9"/>
      <c r="F144" s="10"/>
      <c r="G144" s="31">
        <f>G145+G154</f>
        <v>5997710</v>
      </c>
      <c r="H144" s="31">
        <f>H145+H154</f>
        <v>221962.5</v>
      </c>
      <c r="I144" s="31">
        <f>I145+I154</f>
        <v>221962.5</v>
      </c>
      <c r="J144" s="31">
        <f>J145+J154</f>
        <v>221962.5</v>
      </c>
      <c r="K144" s="31">
        <f>K145+K154</f>
        <v>5331822.5</v>
      </c>
    </row>
    <row r="145" spans="1:11">
      <c r="A145" s="80" t="s">
        <v>46</v>
      </c>
      <c r="B145" s="80" t="s">
        <v>107</v>
      </c>
      <c r="C145" s="80" t="s">
        <v>110</v>
      </c>
      <c r="D145" s="80"/>
      <c r="E145" s="80"/>
      <c r="F145" s="81"/>
      <c r="G145" s="32">
        <f>G146</f>
        <v>5425710</v>
      </c>
      <c r="H145" s="32">
        <f t="shared" ref="H145:K145" si="59">H146</f>
        <v>221962.5</v>
      </c>
      <c r="I145" s="32">
        <f t="shared" si="59"/>
        <v>221962.5</v>
      </c>
      <c r="J145" s="32">
        <f t="shared" si="59"/>
        <v>221962.5</v>
      </c>
      <c r="K145" s="32">
        <f t="shared" si="59"/>
        <v>4759822.5</v>
      </c>
    </row>
    <row r="146" spans="1:11">
      <c r="A146" s="9" t="s">
        <v>46</v>
      </c>
      <c r="B146" s="9" t="s">
        <v>107</v>
      </c>
      <c r="C146" s="9" t="s">
        <v>110</v>
      </c>
      <c r="D146" s="9" t="s">
        <v>29</v>
      </c>
      <c r="E146" s="9"/>
      <c r="F146" s="10"/>
      <c r="G146" s="31">
        <f>G147+G149</f>
        <v>5425710</v>
      </c>
      <c r="H146" s="31">
        <f>H147+H149</f>
        <v>221962.5</v>
      </c>
      <c r="I146" s="31">
        <f t="shared" ref="I146:K146" si="60">I147+I149</f>
        <v>221962.5</v>
      </c>
      <c r="J146" s="31">
        <f t="shared" si="60"/>
        <v>221962.5</v>
      </c>
      <c r="K146" s="31">
        <f t="shared" si="60"/>
        <v>4759822.5</v>
      </c>
    </row>
    <row r="147" spans="1:11">
      <c r="A147" s="9" t="s">
        <v>46</v>
      </c>
      <c r="B147" s="9" t="s">
        <v>107</v>
      </c>
      <c r="C147" s="9" t="s">
        <v>110</v>
      </c>
      <c r="D147" s="9" t="s">
        <v>30</v>
      </c>
      <c r="E147" s="9"/>
      <c r="F147" s="9"/>
      <c r="G147" s="31">
        <f>G148</f>
        <v>60000</v>
      </c>
      <c r="H147" s="31">
        <f t="shared" ref="H147:K147" si="61">H148</f>
        <v>15000</v>
      </c>
      <c r="I147" s="31">
        <f t="shared" si="61"/>
        <v>15000</v>
      </c>
      <c r="J147" s="31">
        <f t="shared" si="61"/>
        <v>15000</v>
      </c>
      <c r="K147" s="31">
        <f t="shared" si="61"/>
        <v>15000</v>
      </c>
    </row>
    <row r="148" spans="1:11">
      <c r="A148" s="9" t="s">
        <v>46</v>
      </c>
      <c r="B148" s="9" t="s">
        <v>107</v>
      </c>
      <c r="C148" s="9" t="s">
        <v>110</v>
      </c>
      <c r="D148" s="9" t="s">
        <v>30</v>
      </c>
      <c r="E148" s="9" t="s">
        <v>31</v>
      </c>
      <c r="F148" s="80" t="s">
        <v>111</v>
      </c>
      <c r="G148" s="12">
        <f>H148+I148+J148+K148</f>
        <v>60000</v>
      </c>
      <c r="H148" s="12">
        <v>15000</v>
      </c>
      <c r="I148" s="12">
        <v>15000</v>
      </c>
      <c r="J148" s="12">
        <v>15000</v>
      </c>
      <c r="K148" s="12">
        <v>15000</v>
      </c>
    </row>
    <row r="149" spans="1:11">
      <c r="A149" s="9" t="s">
        <v>46</v>
      </c>
      <c r="B149" s="9" t="s">
        <v>107</v>
      </c>
      <c r="C149" s="9" t="s">
        <v>110</v>
      </c>
      <c r="D149" s="9" t="s">
        <v>33</v>
      </c>
      <c r="E149" s="9"/>
      <c r="F149" s="9"/>
      <c r="G149" s="31">
        <f>G150+G151+G152+G153</f>
        <v>5365710</v>
      </c>
      <c r="H149" s="31">
        <f>H150+H151+H152+H153</f>
        <v>206962.5</v>
      </c>
      <c r="I149" s="31">
        <f t="shared" ref="I149:K149" si="62">I150+I151+I152+I153</f>
        <v>206962.5</v>
      </c>
      <c r="J149" s="31">
        <f t="shared" si="62"/>
        <v>206962.5</v>
      </c>
      <c r="K149" s="31">
        <f t="shared" si="62"/>
        <v>4744822.5</v>
      </c>
    </row>
    <row r="150" spans="1:11">
      <c r="A150" s="9" t="s">
        <v>46</v>
      </c>
      <c r="B150" s="9" t="s">
        <v>107</v>
      </c>
      <c r="C150" s="9" t="s">
        <v>110</v>
      </c>
      <c r="D150" s="9" t="s">
        <v>33</v>
      </c>
      <c r="E150" s="9" t="s">
        <v>60</v>
      </c>
      <c r="F150" s="10" t="s">
        <v>111</v>
      </c>
      <c r="G150" s="12">
        <f t="shared" ref="G150:G153" si="63">H150+I150+J150+K150</f>
        <v>74360</v>
      </c>
      <c r="H150" s="12">
        <v>0</v>
      </c>
      <c r="I150" s="12">
        <v>0</v>
      </c>
      <c r="J150" s="12">
        <v>0</v>
      </c>
      <c r="K150" s="12">
        <v>74360</v>
      </c>
    </row>
    <row r="151" spans="1:11">
      <c r="A151" s="9" t="s">
        <v>46</v>
      </c>
      <c r="B151" s="9" t="s">
        <v>107</v>
      </c>
      <c r="C151" s="9" t="s">
        <v>110</v>
      </c>
      <c r="D151" s="9" t="s">
        <v>33</v>
      </c>
      <c r="E151" s="9" t="s">
        <v>61</v>
      </c>
      <c r="F151" s="80" t="s">
        <v>111</v>
      </c>
      <c r="G151" s="12">
        <f t="shared" si="63"/>
        <v>1347000</v>
      </c>
      <c r="H151" s="12">
        <v>101500</v>
      </c>
      <c r="I151" s="12">
        <v>101500</v>
      </c>
      <c r="J151" s="12">
        <v>101500</v>
      </c>
      <c r="K151" s="12">
        <v>1042500</v>
      </c>
    </row>
    <row r="152" spans="1:11">
      <c r="A152" s="9" t="s">
        <v>46</v>
      </c>
      <c r="B152" s="9" t="s">
        <v>107</v>
      </c>
      <c r="C152" s="9" t="s">
        <v>110</v>
      </c>
      <c r="D152" s="9" t="s">
        <v>33</v>
      </c>
      <c r="E152" s="9" t="s">
        <v>32</v>
      </c>
      <c r="F152" s="80" t="s">
        <v>111</v>
      </c>
      <c r="G152" s="12">
        <f t="shared" si="63"/>
        <v>1654350</v>
      </c>
      <c r="H152" s="12">
        <v>105462.5</v>
      </c>
      <c r="I152" s="12">
        <v>105462.5</v>
      </c>
      <c r="J152" s="12">
        <v>105462.5</v>
      </c>
      <c r="K152" s="12">
        <f>1232500+105462.5</f>
        <v>1337962.5</v>
      </c>
    </row>
    <row r="153" spans="1:11">
      <c r="A153" s="9" t="s">
        <v>46</v>
      </c>
      <c r="B153" s="9" t="s">
        <v>107</v>
      </c>
      <c r="C153" s="9" t="s">
        <v>110</v>
      </c>
      <c r="D153" s="9" t="s">
        <v>33</v>
      </c>
      <c r="E153" s="9" t="s">
        <v>36</v>
      </c>
      <c r="F153" s="80" t="s">
        <v>111</v>
      </c>
      <c r="G153" s="12">
        <f t="shared" si="63"/>
        <v>2290000</v>
      </c>
      <c r="H153" s="12">
        <v>0</v>
      </c>
      <c r="I153" s="12">
        <v>0</v>
      </c>
      <c r="J153" s="12">
        <v>0</v>
      </c>
      <c r="K153" s="12">
        <v>2290000</v>
      </c>
    </row>
    <row r="154" spans="1:11">
      <c r="A154" s="80" t="s">
        <v>46</v>
      </c>
      <c r="B154" s="80" t="s">
        <v>107</v>
      </c>
      <c r="C154" s="80" t="s">
        <v>113</v>
      </c>
      <c r="D154" s="80"/>
      <c r="E154" s="80"/>
      <c r="F154" s="81"/>
      <c r="G154" s="11">
        <f>G155</f>
        <v>572000</v>
      </c>
      <c r="H154" s="11">
        <f t="shared" ref="H154:K154" si="64">H155</f>
        <v>0</v>
      </c>
      <c r="I154" s="11">
        <f t="shared" si="64"/>
        <v>0</v>
      </c>
      <c r="J154" s="11">
        <f t="shared" si="64"/>
        <v>0</v>
      </c>
      <c r="K154" s="11">
        <f t="shared" si="64"/>
        <v>572000</v>
      </c>
    </row>
    <row r="155" spans="1:11">
      <c r="A155" s="9" t="s">
        <v>46</v>
      </c>
      <c r="B155" s="9" t="s">
        <v>107</v>
      </c>
      <c r="C155" s="9" t="s">
        <v>113</v>
      </c>
      <c r="D155" s="9" t="s">
        <v>29</v>
      </c>
      <c r="E155" s="9"/>
      <c r="F155" s="10"/>
      <c r="G155" s="33">
        <f>G156+G157</f>
        <v>572000</v>
      </c>
      <c r="H155" s="33">
        <f t="shared" ref="H155:K155" si="65">H156+H157</f>
        <v>0</v>
      </c>
      <c r="I155" s="33">
        <f t="shared" si="65"/>
        <v>0</v>
      </c>
      <c r="J155" s="33">
        <f t="shared" si="65"/>
        <v>0</v>
      </c>
      <c r="K155" s="33">
        <f t="shared" si="65"/>
        <v>572000</v>
      </c>
    </row>
    <row r="156" spans="1:11">
      <c r="A156" s="9" t="s">
        <v>46</v>
      </c>
      <c r="B156" s="9" t="s">
        <v>107</v>
      </c>
      <c r="C156" s="9" t="s">
        <v>113</v>
      </c>
      <c r="D156" s="9" t="s">
        <v>33</v>
      </c>
      <c r="E156" s="9" t="s">
        <v>32</v>
      </c>
      <c r="F156" s="10" t="s">
        <v>114</v>
      </c>
      <c r="G156" s="12">
        <f t="shared" ref="G156:G157" si="66">H156+I156+J156+K156</f>
        <v>72000</v>
      </c>
      <c r="H156" s="12">
        <v>0</v>
      </c>
      <c r="I156" s="12">
        <v>0</v>
      </c>
      <c r="J156" s="12">
        <v>0</v>
      </c>
      <c r="K156" s="12">
        <v>72000</v>
      </c>
    </row>
    <row r="157" spans="1:11">
      <c r="A157" s="9" t="s">
        <v>46</v>
      </c>
      <c r="B157" s="9" t="s">
        <v>107</v>
      </c>
      <c r="C157" s="9" t="s">
        <v>113</v>
      </c>
      <c r="D157" s="9" t="s">
        <v>33</v>
      </c>
      <c r="E157" s="9" t="s">
        <v>89</v>
      </c>
      <c r="F157" s="10" t="s">
        <v>114</v>
      </c>
      <c r="G157" s="12">
        <f t="shared" si="66"/>
        <v>500000</v>
      </c>
      <c r="H157" s="12">
        <v>0</v>
      </c>
      <c r="I157" s="12">
        <v>0</v>
      </c>
      <c r="J157" s="12">
        <v>0</v>
      </c>
      <c r="K157" s="12">
        <v>500000</v>
      </c>
    </row>
    <row r="158" spans="1:11">
      <c r="A158" s="80" t="s">
        <v>46</v>
      </c>
      <c r="B158" s="80" t="s">
        <v>115</v>
      </c>
      <c r="C158" s="80"/>
      <c r="D158" s="9"/>
      <c r="E158" s="9"/>
      <c r="F158" s="10"/>
      <c r="G158" s="11">
        <f>G159</f>
        <v>2095000</v>
      </c>
      <c r="H158" s="11">
        <f t="shared" ref="H158:K162" si="67">H159</f>
        <v>0</v>
      </c>
      <c r="I158" s="11">
        <f t="shared" si="67"/>
        <v>80000</v>
      </c>
      <c r="J158" s="11">
        <f t="shared" si="67"/>
        <v>649750</v>
      </c>
      <c r="K158" s="11">
        <f t="shared" si="67"/>
        <v>1365250</v>
      </c>
    </row>
    <row r="159" spans="1:11">
      <c r="A159" s="9" t="s">
        <v>46</v>
      </c>
      <c r="B159" s="9" t="s">
        <v>115</v>
      </c>
      <c r="C159" s="9" t="s">
        <v>108</v>
      </c>
      <c r="D159" s="9"/>
      <c r="E159" s="9"/>
      <c r="F159" s="10"/>
      <c r="G159" s="11">
        <f>G160</f>
        <v>2095000</v>
      </c>
      <c r="H159" s="11">
        <f t="shared" si="67"/>
        <v>0</v>
      </c>
      <c r="I159" s="11">
        <f t="shared" si="67"/>
        <v>80000</v>
      </c>
      <c r="J159" s="11">
        <f t="shared" si="67"/>
        <v>649750</v>
      </c>
      <c r="K159" s="11">
        <f t="shared" si="67"/>
        <v>1365250</v>
      </c>
    </row>
    <row r="160" spans="1:11">
      <c r="A160" s="9" t="s">
        <v>46</v>
      </c>
      <c r="B160" s="9" t="s">
        <v>115</v>
      </c>
      <c r="C160" s="9" t="s">
        <v>109</v>
      </c>
      <c r="D160" s="9"/>
      <c r="E160" s="9"/>
      <c r="F160" s="10"/>
      <c r="G160" s="11">
        <f>G161</f>
        <v>2095000</v>
      </c>
      <c r="H160" s="11">
        <f t="shared" si="67"/>
        <v>0</v>
      </c>
      <c r="I160" s="11">
        <f t="shared" si="67"/>
        <v>80000</v>
      </c>
      <c r="J160" s="11">
        <f t="shared" si="67"/>
        <v>649750</v>
      </c>
      <c r="K160" s="11">
        <f t="shared" si="67"/>
        <v>1365250</v>
      </c>
    </row>
    <row r="161" spans="1:11">
      <c r="A161" s="9" t="s">
        <v>46</v>
      </c>
      <c r="B161" s="9" t="s">
        <v>115</v>
      </c>
      <c r="C161" s="9" t="s">
        <v>116</v>
      </c>
      <c r="D161" s="9"/>
      <c r="E161" s="9"/>
      <c r="F161" s="10"/>
      <c r="G161" s="11">
        <f>G162</f>
        <v>2095000</v>
      </c>
      <c r="H161" s="11">
        <f t="shared" si="67"/>
        <v>0</v>
      </c>
      <c r="I161" s="11">
        <f t="shared" si="67"/>
        <v>80000</v>
      </c>
      <c r="J161" s="11">
        <f t="shared" si="67"/>
        <v>649750</v>
      </c>
      <c r="K161" s="11">
        <f t="shared" si="67"/>
        <v>1365250</v>
      </c>
    </row>
    <row r="162" spans="1:11">
      <c r="A162" s="9" t="s">
        <v>46</v>
      </c>
      <c r="B162" s="9" t="s">
        <v>115</v>
      </c>
      <c r="C162" s="9" t="s">
        <v>116</v>
      </c>
      <c r="D162" s="9" t="s">
        <v>29</v>
      </c>
      <c r="E162" s="9"/>
      <c r="F162" s="10"/>
      <c r="G162" s="11">
        <f>G163</f>
        <v>2095000</v>
      </c>
      <c r="H162" s="11">
        <f t="shared" si="67"/>
        <v>0</v>
      </c>
      <c r="I162" s="11">
        <f t="shared" si="67"/>
        <v>80000</v>
      </c>
      <c r="J162" s="11">
        <f t="shared" si="67"/>
        <v>649750</v>
      </c>
      <c r="K162" s="11">
        <f t="shared" si="67"/>
        <v>1365250</v>
      </c>
    </row>
    <row r="163" spans="1:11">
      <c r="A163" s="9" t="s">
        <v>46</v>
      </c>
      <c r="B163" s="9" t="s">
        <v>115</v>
      </c>
      <c r="C163" s="9" t="s">
        <v>116</v>
      </c>
      <c r="D163" s="9" t="s">
        <v>33</v>
      </c>
      <c r="E163" s="9"/>
      <c r="F163" s="10"/>
      <c r="G163" s="11">
        <f>G164+G167</f>
        <v>2095000</v>
      </c>
      <c r="H163" s="11">
        <f t="shared" ref="H163:K163" si="68">H164+H167</f>
        <v>0</v>
      </c>
      <c r="I163" s="11">
        <f t="shared" si="68"/>
        <v>80000</v>
      </c>
      <c r="J163" s="11">
        <f t="shared" si="68"/>
        <v>649750</v>
      </c>
      <c r="K163" s="11">
        <f t="shared" si="68"/>
        <v>1365250</v>
      </c>
    </row>
    <row r="164" spans="1:11">
      <c r="A164" s="9" t="s">
        <v>46</v>
      </c>
      <c r="B164" s="9" t="s">
        <v>115</v>
      </c>
      <c r="C164" s="9" t="s">
        <v>116</v>
      </c>
      <c r="D164" s="9" t="s">
        <v>33</v>
      </c>
      <c r="E164" s="9" t="s">
        <v>34</v>
      </c>
      <c r="F164" s="10"/>
      <c r="G164" s="12">
        <v>1495000</v>
      </c>
      <c r="H164" s="12">
        <v>0</v>
      </c>
      <c r="I164" s="12">
        <v>80000</v>
      </c>
      <c r="J164" s="12">
        <v>649750</v>
      </c>
      <c r="K164" s="12">
        <v>765250</v>
      </c>
    </row>
    <row r="165" spans="1:11">
      <c r="A165" s="9" t="s">
        <v>46</v>
      </c>
      <c r="B165" s="9" t="s">
        <v>115</v>
      </c>
      <c r="C165" s="9" t="s">
        <v>116</v>
      </c>
      <c r="D165" s="9" t="s">
        <v>33</v>
      </c>
      <c r="E165" s="9" t="s">
        <v>61</v>
      </c>
      <c r="F165" s="10" t="s">
        <v>117</v>
      </c>
      <c r="G165" s="12">
        <f t="shared" ref="G165:G166" si="69">H165+I165+J165+K165</f>
        <v>1296000</v>
      </c>
      <c r="H165" s="12">
        <v>0</v>
      </c>
      <c r="I165" s="12">
        <v>80000</v>
      </c>
      <c r="J165" s="12">
        <v>600000</v>
      </c>
      <c r="K165" s="12">
        <v>616000</v>
      </c>
    </row>
    <row r="166" spans="1:11">
      <c r="A166" s="9" t="s">
        <v>46</v>
      </c>
      <c r="B166" s="9" t="s">
        <v>115</v>
      </c>
      <c r="C166" s="9" t="s">
        <v>116</v>
      </c>
      <c r="D166" s="9" t="s">
        <v>33</v>
      </c>
      <c r="E166" s="9" t="s">
        <v>32</v>
      </c>
      <c r="F166" s="10" t="s">
        <v>117</v>
      </c>
      <c r="G166" s="12">
        <f t="shared" si="69"/>
        <v>199000</v>
      </c>
      <c r="H166" s="12">
        <v>0</v>
      </c>
      <c r="I166" s="12">
        <v>0</v>
      </c>
      <c r="J166" s="12">
        <v>49750</v>
      </c>
      <c r="K166" s="12">
        <v>149250</v>
      </c>
    </row>
    <row r="167" spans="1:11">
      <c r="A167" s="9" t="s">
        <v>46</v>
      </c>
      <c r="B167" s="9" t="s">
        <v>115</v>
      </c>
      <c r="C167" s="9" t="s">
        <v>116</v>
      </c>
      <c r="D167" s="9" t="s">
        <v>33</v>
      </c>
      <c r="E167" s="9" t="s">
        <v>35</v>
      </c>
      <c r="F167" s="10"/>
      <c r="G167" s="12">
        <v>600000</v>
      </c>
      <c r="H167" s="12">
        <v>0</v>
      </c>
      <c r="I167" s="12">
        <v>0</v>
      </c>
      <c r="J167" s="12">
        <v>0</v>
      </c>
      <c r="K167" s="12">
        <v>600000</v>
      </c>
    </row>
    <row r="168" spans="1:11">
      <c r="A168" s="9" t="s">
        <v>46</v>
      </c>
      <c r="B168" s="9" t="s">
        <v>115</v>
      </c>
      <c r="C168" s="9" t="s">
        <v>116</v>
      </c>
      <c r="D168" s="9" t="s">
        <v>33</v>
      </c>
      <c r="E168" s="9" t="s">
        <v>36</v>
      </c>
      <c r="F168" s="10" t="s">
        <v>117</v>
      </c>
      <c r="G168" s="12">
        <f t="shared" ref="G168:G169" si="70">H168+I168+J168+K168</f>
        <v>540000</v>
      </c>
      <c r="H168" s="12">
        <v>0</v>
      </c>
      <c r="I168" s="12">
        <v>0</v>
      </c>
      <c r="J168" s="12">
        <v>0</v>
      </c>
      <c r="K168" s="12">
        <v>540000</v>
      </c>
    </row>
    <row r="169" spans="1:11">
      <c r="A169" s="9" t="s">
        <v>46</v>
      </c>
      <c r="B169" s="9" t="s">
        <v>115</v>
      </c>
      <c r="C169" s="9" t="s">
        <v>116</v>
      </c>
      <c r="D169" s="9" t="s">
        <v>33</v>
      </c>
      <c r="E169" s="9" t="s">
        <v>37</v>
      </c>
      <c r="F169" s="10" t="s">
        <v>117</v>
      </c>
      <c r="G169" s="12">
        <f t="shared" si="70"/>
        <v>60000</v>
      </c>
      <c r="H169" s="12">
        <v>0</v>
      </c>
      <c r="I169" s="12">
        <v>0</v>
      </c>
      <c r="J169" s="12">
        <v>0</v>
      </c>
      <c r="K169" s="12">
        <v>60000</v>
      </c>
    </row>
    <row r="170" spans="1:11">
      <c r="A170" s="80" t="s">
        <v>46</v>
      </c>
      <c r="B170" s="80" t="s">
        <v>118</v>
      </c>
      <c r="C170" s="80"/>
      <c r="D170" s="80"/>
      <c r="E170" s="80"/>
      <c r="F170" s="81"/>
      <c r="G170" s="11">
        <v>47628649.383333333</v>
      </c>
      <c r="H170" s="11">
        <v>2891148.1666666665</v>
      </c>
      <c r="I170" s="11">
        <v>1547235</v>
      </c>
      <c r="J170" s="11">
        <v>20346751.506666668</v>
      </c>
      <c r="K170" s="11">
        <v>22843514.710000001</v>
      </c>
    </row>
    <row r="171" spans="1:11">
      <c r="A171" s="9" t="s">
        <v>46</v>
      </c>
      <c r="B171" s="9" t="s">
        <v>119</v>
      </c>
      <c r="C171" s="9"/>
      <c r="D171" s="9"/>
      <c r="E171" s="9"/>
      <c r="F171" s="10"/>
      <c r="G171" s="11">
        <v>39591296.963333331</v>
      </c>
      <c r="H171" s="11">
        <v>2891148.1666666665</v>
      </c>
      <c r="I171" s="11">
        <v>1547235</v>
      </c>
      <c r="J171" s="11">
        <v>20346751.506666668</v>
      </c>
      <c r="K171" s="11">
        <v>14806162.289999999</v>
      </c>
    </row>
    <row r="172" spans="1:11">
      <c r="A172" s="80" t="s">
        <v>46</v>
      </c>
      <c r="B172" s="80" t="s">
        <v>119</v>
      </c>
      <c r="C172" s="80" t="s">
        <v>120</v>
      </c>
      <c r="D172" s="80"/>
      <c r="E172" s="80"/>
      <c r="F172" s="81"/>
      <c r="G172" s="11">
        <v>39591296.963333331</v>
      </c>
      <c r="H172" s="11">
        <v>2891148.1666666665</v>
      </c>
      <c r="I172" s="11">
        <v>1547235</v>
      </c>
      <c r="J172" s="11">
        <v>20346751.506666668</v>
      </c>
      <c r="K172" s="11">
        <v>14806162.289999999</v>
      </c>
    </row>
    <row r="173" spans="1:11">
      <c r="A173" s="80" t="s">
        <v>46</v>
      </c>
      <c r="B173" s="80" t="s">
        <v>119</v>
      </c>
      <c r="C173" s="80" t="s">
        <v>121</v>
      </c>
      <c r="D173" s="80"/>
      <c r="E173" s="80"/>
      <c r="F173" s="81"/>
      <c r="G173" s="11">
        <f>G174+G179+G184+G189+G194+G201+G206</f>
        <v>39591296.960000001</v>
      </c>
      <c r="H173" s="11">
        <v>2891148.1666666665</v>
      </c>
      <c r="I173" s="11">
        <v>1547235</v>
      </c>
      <c r="J173" s="11">
        <v>20346751.506666668</v>
      </c>
      <c r="K173" s="11">
        <v>14806162.289999999</v>
      </c>
    </row>
    <row r="174" spans="1:11">
      <c r="A174" s="80" t="s">
        <v>46</v>
      </c>
      <c r="B174" s="80" t="s">
        <v>119</v>
      </c>
      <c r="C174" s="80" t="s">
        <v>122</v>
      </c>
      <c r="D174" s="80"/>
      <c r="E174" s="80"/>
      <c r="F174" s="81"/>
      <c r="G174" s="11">
        <f>G175</f>
        <v>20154795.18</v>
      </c>
      <c r="H174" s="11">
        <f t="shared" ref="H174:K177" si="71">H175</f>
        <v>0</v>
      </c>
      <c r="I174" s="11">
        <f t="shared" si="71"/>
        <v>0</v>
      </c>
      <c r="J174" s="11">
        <f t="shared" si="71"/>
        <v>17846650</v>
      </c>
      <c r="K174" s="11">
        <f t="shared" si="71"/>
        <v>2308145.1799999997</v>
      </c>
    </row>
    <row r="175" spans="1:11">
      <c r="A175" s="9" t="s">
        <v>46</v>
      </c>
      <c r="B175" s="9" t="s">
        <v>119</v>
      </c>
      <c r="C175" s="9" t="s">
        <v>122</v>
      </c>
      <c r="D175" s="9" t="s">
        <v>29</v>
      </c>
      <c r="E175" s="9"/>
      <c r="F175" s="10"/>
      <c r="G175" s="12">
        <f>G176</f>
        <v>20154795.18</v>
      </c>
      <c r="H175" s="12">
        <f t="shared" si="71"/>
        <v>0</v>
      </c>
      <c r="I175" s="12">
        <f t="shared" si="71"/>
        <v>0</v>
      </c>
      <c r="J175" s="12">
        <f t="shared" si="71"/>
        <v>17846650</v>
      </c>
      <c r="K175" s="12">
        <f t="shared" si="71"/>
        <v>2308145.1799999997</v>
      </c>
    </row>
    <row r="176" spans="1:11">
      <c r="A176" s="9" t="s">
        <v>46</v>
      </c>
      <c r="B176" s="9" t="s">
        <v>119</v>
      </c>
      <c r="C176" s="9" t="s">
        <v>122</v>
      </c>
      <c r="D176" s="9" t="s">
        <v>33</v>
      </c>
      <c r="E176" s="9"/>
      <c r="F176" s="10"/>
      <c r="G176" s="12">
        <f>G177</f>
        <v>20154795.18</v>
      </c>
      <c r="H176" s="12">
        <f t="shared" si="71"/>
        <v>0</v>
      </c>
      <c r="I176" s="12">
        <f t="shared" si="71"/>
        <v>0</v>
      </c>
      <c r="J176" s="12">
        <f t="shared" si="71"/>
        <v>17846650</v>
      </c>
      <c r="K176" s="12">
        <f t="shared" si="71"/>
        <v>2308145.1799999997</v>
      </c>
    </row>
    <row r="177" spans="1:11">
      <c r="A177" s="9" t="s">
        <v>46</v>
      </c>
      <c r="B177" s="9" t="s">
        <v>119</v>
      </c>
      <c r="C177" s="9" t="s">
        <v>122</v>
      </c>
      <c r="D177" s="9" t="s">
        <v>33</v>
      </c>
      <c r="E177" s="9" t="s">
        <v>34</v>
      </c>
      <c r="F177" s="10"/>
      <c r="G177" s="12">
        <f>G178</f>
        <v>20154795.18</v>
      </c>
      <c r="H177" s="12">
        <f t="shared" si="71"/>
        <v>0</v>
      </c>
      <c r="I177" s="12">
        <f t="shared" si="71"/>
        <v>0</v>
      </c>
      <c r="J177" s="12">
        <f t="shared" si="71"/>
        <v>17846650</v>
      </c>
      <c r="K177" s="12">
        <f t="shared" si="71"/>
        <v>2308145.1799999997</v>
      </c>
    </row>
    <row r="178" spans="1:11">
      <c r="A178" s="9" t="s">
        <v>46</v>
      </c>
      <c r="B178" s="9" t="s">
        <v>119</v>
      </c>
      <c r="C178" s="9" t="s">
        <v>122</v>
      </c>
      <c r="D178" s="9" t="s">
        <v>33</v>
      </c>
      <c r="E178" s="9" t="s">
        <v>61</v>
      </c>
      <c r="F178" s="10" t="s">
        <v>123</v>
      </c>
      <c r="G178" s="12">
        <f>H178+I178+J178+K178</f>
        <v>20154795.18</v>
      </c>
      <c r="H178" s="12">
        <v>0</v>
      </c>
      <c r="I178" s="12">
        <v>0</v>
      </c>
      <c r="J178" s="12">
        <v>17846650</v>
      </c>
      <c r="K178" s="12">
        <v>2308145.1799999997</v>
      </c>
    </row>
    <row r="179" spans="1:11">
      <c r="A179" s="80" t="s">
        <v>46</v>
      </c>
      <c r="B179" s="80" t="s">
        <v>119</v>
      </c>
      <c r="C179" s="80" t="s">
        <v>124</v>
      </c>
      <c r="D179" s="80"/>
      <c r="E179" s="80"/>
      <c r="F179" s="81"/>
      <c r="G179" s="11">
        <f>G180</f>
        <v>1016000</v>
      </c>
      <c r="H179" s="11">
        <f t="shared" ref="H179:K182" si="72">H180</f>
        <v>0</v>
      </c>
      <c r="I179" s="11">
        <f t="shared" si="72"/>
        <v>0</v>
      </c>
      <c r="J179" s="11">
        <f t="shared" si="72"/>
        <v>0</v>
      </c>
      <c r="K179" s="11">
        <f t="shared" si="72"/>
        <v>1016000</v>
      </c>
    </row>
    <row r="180" spans="1:11">
      <c r="A180" s="9" t="s">
        <v>46</v>
      </c>
      <c r="B180" s="9" t="s">
        <v>119</v>
      </c>
      <c r="C180" s="80" t="s">
        <v>124</v>
      </c>
      <c r="D180" s="9" t="s">
        <v>29</v>
      </c>
      <c r="E180" s="9"/>
      <c r="F180" s="10"/>
      <c r="G180" s="12">
        <f>G181</f>
        <v>1016000</v>
      </c>
      <c r="H180" s="12">
        <f t="shared" si="72"/>
        <v>0</v>
      </c>
      <c r="I180" s="12">
        <f t="shared" si="72"/>
        <v>0</v>
      </c>
      <c r="J180" s="12">
        <f t="shared" si="72"/>
        <v>0</v>
      </c>
      <c r="K180" s="12">
        <f t="shared" si="72"/>
        <v>1016000</v>
      </c>
    </row>
    <row r="181" spans="1:11">
      <c r="A181" s="9" t="s">
        <v>46</v>
      </c>
      <c r="B181" s="9" t="s">
        <v>119</v>
      </c>
      <c r="C181" s="80" t="s">
        <v>124</v>
      </c>
      <c r="D181" s="9" t="s">
        <v>33</v>
      </c>
      <c r="E181" s="9"/>
      <c r="F181" s="10"/>
      <c r="G181" s="12">
        <f>G182</f>
        <v>1016000</v>
      </c>
      <c r="H181" s="12">
        <f t="shared" si="72"/>
        <v>0</v>
      </c>
      <c r="I181" s="12">
        <f t="shared" si="72"/>
        <v>0</v>
      </c>
      <c r="J181" s="12">
        <f t="shared" si="72"/>
        <v>0</v>
      </c>
      <c r="K181" s="12">
        <f t="shared" si="72"/>
        <v>1016000</v>
      </c>
    </row>
    <row r="182" spans="1:11">
      <c r="A182" s="9" t="s">
        <v>46</v>
      </c>
      <c r="B182" s="9" t="s">
        <v>119</v>
      </c>
      <c r="C182" s="80" t="s">
        <v>124</v>
      </c>
      <c r="D182" s="9" t="s">
        <v>33</v>
      </c>
      <c r="E182" s="9" t="s">
        <v>34</v>
      </c>
      <c r="F182" s="10"/>
      <c r="G182" s="12">
        <f>G183</f>
        <v>1016000</v>
      </c>
      <c r="H182" s="12">
        <f t="shared" si="72"/>
        <v>0</v>
      </c>
      <c r="I182" s="12">
        <f t="shared" si="72"/>
        <v>0</v>
      </c>
      <c r="J182" s="12">
        <f t="shared" si="72"/>
        <v>0</v>
      </c>
      <c r="K182" s="12">
        <f t="shared" si="72"/>
        <v>1016000</v>
      </c>
    </row>
    <row r="183" spans="1:11">
      <c r="A183" s="9" t="s">
        <v>46</v>
      </c>
      <c r="B183" s="9" t="s">
        <v>119</v>
      </c>
      <c r="C183" s="80" t="s">
        <v>124</v>
      </c>
      <c r="D183" s="9" t="s">
        <v>33</v>
      </c>
      <c r="E183" s="9" t="s">
        <v>274</v>
      </c>
      <c r="F183" s="10" t="s">
        <v>123</v>
      </c>
      <c r="G183" s="12">
        <f>H183+I183+J183+K183</f>
        <v>1016000</v>
      </c>
      <c r="H183" s="12">
        <v>0</v>
      </c>
      <c r="I183" s="12">
        <v>0</v>
      </c>
      <c r="J183" s="12">
        <v>0</v>
      </c>
      <c r="K183" s="12">
        <v>1016000</v>
      </c>
    </row>
    <row r="184" spans="1:11">
      <c r="A184" s="80" t="s">
        <v>46</v>
      </c>
      <c r="B184" s="80" t="s">
        <v>119</v>
      </c>
      <c r="C184" s="80" t="s">
        <v>125</v>
      </c>
      <c r="D184" s="80"/>
      <c r="E184" s="80"/>
      <c r="F184" s="81"/>
      <c r="G184" s="11">
        <f>G186</f>
        <v>3106083</v>
      </c>
      <c r="H184" s="11">
        <f t="shared" ref="H184:K184" si="73">H186</f>
        <v>0</v>
      </c>
      <c r="I184" s="11">
        <f t="shared" si="73"/>
        <v>0</v>
      </c>
      <c r="J184" s="11">
        <f t="shared" si="73"/>
        <v>0</v>
      </c>
      <c r="K184" s="11">
        <f t="shared" si="73"/>
        <v>3106083</v>
      </c>
    </row>
    <row r="185" spans="1:11">
      <c r="A185" s="9" t="s">
        <v>46</v>
      </c>
      <c r="B185" s="9" t="s">
        <v>119</v>
      </c>
      <c r="C185" s="80" t="s">
        <v>125</v>
      </c>
      <c r="D185" s="9" t="s">
        <v>29</v>
      </c>
      <c r="E185" s="9"/>
      <c r="F185" s="10"/>
      <c r="G185" s="12">
        <f>G186</f>
        <v>3106083</v>
      </c>
      <c r="H185" s="12">
        <f t="shared" ref="H185:K186" si="74">H186</f>
        <v>0</v>
      </c>
      <c r="I185" s="12">
        <f t="shared" si="74"/>
        <v>0</v>
      </c>
      <c r="J185" s="12">
        <f t="shared" si="74"/>
        <v>0</v>
      </c>
      <c r="K185" s="12">
        <f t="shared" si="74"/>
        <v>3106083</v>
      </c>
    </row>
    <row r="186" spans="1:11">
      <c r="A186" s="9" t="s">
        <v>46</v>
      </c>
      <c r="B186" s="9" t="s">
        <v>119</v>
      </c>
      <c r="C186" s="80" t="s">
        <v>125</v>
      </c>
      <c r="D186" s="9" t="s">
        <v>33</v>
      </c>
      <c r="E186" s="9"/>
      <c r="F186" s="10"/>
      <c r="G186" s="12">
        <f>G187</f>
        <v>3106083</v>
      </c>
      <c r="H186" s="12">
        <f t="shared" si="74"/>
        <v>0</v>
      </c>
      <c r="I186" s="12">
        <f t="shared" si="74"/>
        <v>0</v>
      </c>
      <c r="J186" s="12">
        <f t="shared" si="74"/>
        <v>0</v>
      </c>
      <c r="K186" s="12">
        <f t="shared" si="74"/>
        <v>3106083</v>
      </c>
    </row>
    <row r="187" spans="1:11">
      <c r="A187" s="9" t="s">
        <v>46</v>
      </c>
      <c r="B187" s="9" t="s">
        <v>119</v>
      </c>
      <c r="C187" s="80" t="s">
        <v>125</v>
      </c>
      <c r="D187" s="9" t="s">
        <v>33</v>
      </c>
      <c r="E187" s="9" t="s">
        <v>34</v>
      </c>
      <c r="F187" s="10"/>
      <c r="G187" s="12">
        <f>G188</f>
        <v>3106083</v>
      </c>
      <c r="H187" s="12">
        <v>0</v>
      </c>
      <c r="I187" s="12">
        <v>0</v>
      </c>
      <c r="J187" s="12">
        <v>0</v>
      </c>
      <c r="K187" s="12">
        <v>3106083</v>
      </c>
    </row>
    <row r="188" spans="1:11">
      <c r="A188" s="9" t="s">
        <v>46</v>
      </c>
      <c r="B188" s="9" t="s">
        <v>119</v>
      </c>
      <c r="C188" s="80" t="s">
        <v>125</v>
      </c>
      <c r="D188" s="9" t="s">
        <v>33</v>
      </c>
      <c r="E188" s="9" t="s">
        <v>61</v>
      </c>
      <c r="F188" s="10" t="s">
        <v>123</v>
      </c>
      <c r="G188" s="12">
        <f>H188+I188+J188+K188</f>
        <v>3106083</v>
      </c>
      <c r="H188" s="12">
        <v>0</v>
      </c>
      <c r="I188" s="12">
        <v>0</v>
      </c>
      <c r="J188" s="12">
        <v>0</v>
      </c>
      <c r="K188" s="12">
        <v>3106083</v>
      </c>
    </row>
    <row r="189" spans="1:11">
      <c r="A189" s="80" t="s">
        <v>46</v>
      </c>
      <c r="B189" s="80" t="s">
        <v>119</v>
      </c>
      <c r="C189" s="80" t="s">
        <v>126</v>
      </c>
      <c r="D189" s="80"/>
      <c r="E189" s="80"/>
      <c r="F189" s="81"/>
      <c r="G189" s="11">
        <f>G190</f>
        <v>8587179</v>
      </c>
      <c r="H189" s="11">
        <f t="shared" ref="H189:K192" si="75">H190</f>
        <v>2891148.17</v>
      </c>
      <c r="I189" s="11">
        <f t="shared" si="75"/>
        <v>1500202.99</v>
      </c>
      <c r="J189" s="11">
        <f t="shared" si="75"/>
        <v>2500101.5099999998</v>
      </c>
      <c r="K189" s="11">
        <f t="shared" si="75"/>
        <v>1695726.33</v>
      </c>
    </row>
    <row r="190" spans="1:11">
      <c r="A190" s="9" t="s">
        <v>46</v>
      </c>
      <c r="B190" s="9" t="s">
        <v>119</v>
      </c>
      <c r="C190" s="9" t="s">
        <v>126</v>
      </c>
      <c r="D190" s="9" t="s">
        <v>29</v>
      </c>
      <c r="E190" s="9"/>
      <c r="F190" s="10"/>
      <c r="G190" s="12">
        <f>G191</f>
        <v>8587179</v>
      </c>
      <c r="H190" s="12">
        <f t="shared" si="75"/>
        <v>2891148.17</v>
      </c>
      <c r="I190" s="12">
        <f t="shared" si="75"/>
        <v>1500202.99</v>
      </c>
      <c r="J190" s="12">
        <f t="shared" si="75"/>
        <v>2500101.5099999998</v>
      </c>
      <c r="K190" s="12">
        <f t="shared" si="75"/>
        <v>1695726.33</v>
      </c>
    </row>
    <row r="191" spans="1:11">
      <c r="A191" s="9" t="s">
        <v>46</v>
      </c>
      <c r="B191" s="9" t="s">
        <v>119</v>
      </c>
      <c r="C191" s="9" t="s">
        <v>126</v>
      </c>
      <c r="D191" s="9" t="s">
        <v>33</v>
      </c>
      <c r="E191" s="9"/>
      <c r="F191" s="10"/>
      <c r="G191" s="12">
        <f>G192</f>
        <v>8587179</v>
      </c>
      <c r="H191" s="12">
        <f t="shared" si="75"/>
        <v>2891148.17</v>
      </c>
      <c r="I191" s="12">
        <f t="shared" si="75"/>
        <v>1500202.99</v>
      </c>
      <c r="J191" s="12">
        <f t="shared" si="75"/>
        <v>2500101.5099999998</v>
      </c>
      <c r="K191" s="12">
        <f t="shared" si="75"/>
        <v>1695726.33</v>
      </c>
    </row>
    <row r="192" spans="1:11">
      <c r="A192" s="9" t="s">
        <v>46</v>
      </c>
      <c r="B192" s="9" t="s">
        <v>119</v>
      </c>
      <c r="C192" s="9" t="s">
        <v>126</v>
      </c>
      <c r="D192" s="9" t="s">
        <v>33</v>
      </c>
      <c r="E192" s="9" t="s">
        <v>34</v>
      </c>
      <c r="F192" s="10"/>
      <c r="G192" s="12">
        <f>G193</f>
        <v>8587179</v>
      </c>
      <c r="H192" s="12">
        <f t="shared" si="75"/>
        <v>2891148.17</v>
      </c>
      <c r="I192" s="12">
        <f t="shared" si="75"/>
        <v>1500202.99</v>
      </c>
      <c r="J192" s="12">
        <f t="shared" si="75"/>
        <v>2500101.5099999998</v>
      </c>
      <c r="K192" s="12">
        <f t="shared" si="75"/>
        <v>1695726.33</v>
      </c>
    </row>
    <row r="193" spans="1:11">
      <c r="A193" s="9" t="s">
        <v>46</v>
      </c>
      <c r="B193" s="9" t="s">
        <v>119</v>
      </c>
      <c r="C193" s="9" t="s">
        <v>126</v>
      </c>
      <c r="D193" s="9" t="s">
        <v>33</v>
      </c>
      <c r="E193" s="9" t="s">
        <v>61</v>
      </c>
      <c r="F193" s="10" t="s">
        <v>123</v>
      </c>
      <c r="G193" s="12">
        <f>H193+I193+J193+K193</f>
        <v>8587179</v>
      </c>
      <c r="H193" s="12">
        <v>2891148.17</v>
      </c>
      <c r="I193" s="12">
        <v>1500202.99</v>
      </c>
      <c r="J193" s="12">
        <v>2500101.5099999998</v>
      </c>
      <c r="K193" s="12">
        <v>1695726.33</v>
      </c>
    </row>
    <row r="194" spans="1:11">
      <c r="A194" s="80" t="s">
        <v>46</v>
      </c>
      <c r="B194" s="80" t="s">
        <v>119</v>
      </c>
      <c r="C194" s="80" t="s">
        <v>127</v>
      </c>
      <c r="D194" s="80"/>
      <c r="E194" s="80"/>
      <c r="F194" s="81"/>
      <c r="G194" s="11">
        <f>G195</f>
        <v>3949462</v>
      </c>
      <c r="H194" s="11">
        <f t="shared" ref="H194:K196" si="76">H195</f>
        <v>0</v>
      </c>
      <c r="I194" s="11">
        <f t="shared" si="76"/>
        <v>47032</v>
      </c>
      <c r="J194" s="11">
        <f t="shared" si="76"/>
        <v>0</v>
      </c>
      <c r="K194" s="11">
        <f t="shared" si="76"/>
        <v>3902430</v>
      </c>
    </row>
    <row r="195" spans="1:11">
      <c r="A195" s="9" t="s">
        <v>46</v>
      </c>
      <c r="B195" s="9" t="s">
        <v>119</v>
      </c>
      <c r="C195" s="9" t="s">
        <v>127</v>
      </c>
      <c r="D195" s="9" t="s">
        <v>29</v>
      </c>
      <c r="E195" s="9"/>
      <c r="F195" s="10"/>
      <c r="G195" s="12">
        <f>G196</f>
        <v>3949462</v>
      </c>
      <c r="H195" s="12">
        <f t="shared" si="76"/>
        <v>0</v>
      </c>
      <c r="I195" s="12">
        <f t="shared" si="76"/>
        <v>47032</v>
      </c>
      <c r="J195" s="12">
        <f t="shared" si="76"/>
        <v>0</v>
      </c>
      <c r="K195" s="12">
        <f t="shared" si="76"/>
        <v>3902430</v>
      </c>
    </row>
    <row r="196" spans="1:11">
      <c r="A196" s="9" t="s">
        <v>46</v>
      </c>
      <c r="B196" s="9" t="s">
        <v>119</v>
      </c>
      <c r="C196" s="9" t="s">
        <v>127</v>
      </c>
      <c r="D196" s="9" t="s">
        <v>33</v>
      </c>
      <c r="E196" s="9"/>
      <c r="F196" s="10"/>
      <c r="G196" s="12">
        <f>G197</f>
        <v>3949462</v>
      </c>
      <c r="H196" s="12">
        <f t="shared" si="76"/>
        <v>0</v>
      </c>
      <c r="I196" s="12">
        <f t="shared" si="76"/>
        <v>47032</v>
      </c>
      <c r="J196" s="12">
        <f t="shared" si="76"/>
        <v>0</v>
      </c>
      <c r="K196" s="12">
        <f t="shared" si="76"/>
        <v>3902430</v>
      </c>
    </row>
    <row r="197" spans="1:11">
      <c r="A197" s="9" t="s">
        <v>46</v>
      </c>
      <c r="B197" s="9" t="s">
        <v>119</v>
      </c>
      <c r="C197" s="9" t="s">
        <v>127</v>
      </c>
      <c r="D197" s="9" t="s">
        <v>33</v>
      </c>
      <c r="E197" s="9" t="s">
        <v>34</v>
      </c>
      <c r="F197" s="10"/>
      <c r="G197" s="12">
        <f>G198+G199+G200</f>
        <v>3949462</v>
      </c>
      <c r="H197" s="12">
        <f t="shared" ref="H197:K197" si="77">H198+H199+H200</f>
        <v>0</v>
      </c>
      <c r="I197" s="12">
        <f t="shared" si="77"/>
        <v>47032</v>
      </c>
      <c r="J197" s="12">
        <f t="shared" si="77"/>
        <v>0</v>
      </c>
      <c r="K197" s="12">
        <f t="shared" si="77"/>
        <v>3902430</v>
      </c>
    </row>
    <row r="198" spans="1:11">
      <c r="A198" s="9" t="s">
        <v>46</v>
      </c>
      <c r="B198" s="9" t="s">
        <v>119</v>
      </c>
      <c r="C198" s="9" t="s">
        <v>127</v>
      </c>
      <c r="D198" s="9" t="s">
        <v>33</v>
      </c>
      <c r="E198" s="9" t="s">
        <v>61</v>
      </c>
      <c r="F198" s="10" t="s">
        <v>123</v>
      </c>
      <c r="G198" s="12">
        <f t="shared" ref="G198:G200" si="78">H198+I198+J198+K198</f>
        <v>247032</v>
      </c>
      <c r="H198" s="12">
        <v>0</v>
      </c>
      <c r="I198" s="12">
        <v>47032</v>
      </c>
      <c r="J198" s="12">
        <v>0</v>
      </c>
      <c r="K198" s="12">
        <v>200000</v>
      </c>
    </row>
    <row r="199" spans="1:11">
      <c r="A199" s="9" t="s">
        <v>46</v>
      </c>
      <c r="B199" s="9" t="s">
        <v>119</v>
      </c>
      <c r="C199" s="9" t="s">
        <v>127</v>
      </c>
      <c r="D199" s="9" t="s">
        <v>33</v>
      </c>
      <c r="E199" s="9" t="s">
        <v>32</v>
      </c>
      <c r="F199" s="10" t="s">
        <v>123</v>
      </c>
      <c r="G199" s="12">
        <f t="shared" si="78"/>
        <v>1650000</v>
      </c>
      <c r="H199" s="12">
        <v>0</v>
      </c>
      <c r="I199" s="12">
        <v>0</v>
      </c>
      <c r="J199" s="12">
        <v>0</v>
      </c>
      <c r="K199" s="12">
        <v>1650000</v>
      </c>
    </row>
    <row r="200" spans="1:11">
      <c r="A200" s="9" t="s">
        <v>46</v>
      </c>
      <c r="B200" s="9" t="s">
        <v>119</v>
      </c>
      <c r="C200" s="9" t="s">
        <v>127</v>
      </c>
      <c r="D200" s="9" t="s">
        <v>33</v>
      </c>
      <c r="E200" s="9" t="s">
        <v>36</v>
      </c>
      <c r="F200" s="10" t="s">
        <v>123</v>
      </c>
      <c r="G200" s="12">
        <f t="shared" si="78"/>
        <v>2052430</v>
      </c>
      <c r="H200" s="12">
        <v>0</v>
      </c>
      <c r="I200" s="12">
        <v>0</v>
      </c>
      <c r="J200" s="12">
        <v>0</v>
      </c>
      <c r="K200" s="12">
        <v>2052430</v>
      </c>
    </row>
    <row r="201" spans="1:11">
      <c r="A201" s="80" t="s">
        <v>46</v>
      </c>
      <c r="B201" s="80" t="s">
        <v>119</v>
      </c>
      <c r="C201" s="80" t="s">
        <v>128</v>
      </c>
      <c r="D201" s="80"/>
      <c r="E201" s="80"/>
      <c r="F201" s="81"/>
      <c r="G201" s="11">
        <f>G202</f>
        <v>2500000</v>
      </c>
      <c r="H201" s="11">
        <f t="shared" ref="H201:K204" si="79">H202</f>
        <v>0</v>
      </c>
      <c r="I201" s="11">
        <f t="shared" si="79"/>
        <v>0</v>
      </c>
      <c r="J201" s="11">
        <f t="shared" si="79"/>
        <v>0</v>
      </c>
      <c r="K201" s="11">
        <f t="shared" si="79"/>
        <v>2500000</v>
      </c>
    </row>
    <row r="202" spans="1:11">
      <c r="A202" s="9" t="s">
        <v>46</v>
      </c>
      <c r="B202" s="9" t="s">
        <v>119</v>
      </c>
      <c r="C202" s="80" t="s">
        <v>128</v>
      </c>
      <c r="D202" s="9" t="s">
        <v>29</v>
      </c>
      <c r="E202" s="9"/>
      <c r="F202" s="10"/>
      <c r="G202" s="12">
        <f>G203</f>
        <v>2500000</v>
      </c>
      <c r="H202" s="12">
        <f t="shared" si="79"/>
        <v>0</v>
      </c>
      <c r="I202" s="12">
        <f t="shared" si="79"/>
        <v>0</v>
      </c>
      <c r="J202" s="12">
        <f t="shared" si="79"/>
        <v>0</v>
      </c>
      <c r="K202" s="12">
        <f t="shared" si="79"/>
        <v>2500000</v>
      </c>
    </row>
    <row r="203" spans="1:11">
      <c r="A203" s="9" t="s">
        <v>46</v>
      </c>
      <c r="B203" s="9" t="s">
        <v>119</v>
      </c>
      <c r="C203" s="80" t="s">
        <v>128</v>
      </c>
      <c r="D203" s="9" t="s">
        <v>33</v>
      </c>
      <c r="E203" s="9"/>
      <c r="F203" s="10"/>
      <c r="G203" s="12">
        <f>G204</f>
        <v>2500000</v>
      </c>
      <c r="H203" s="12">
        <f t="shared" si="79"/>
        <v>0</v>
      </c>
      <c r="I203" s="12">
        <f t="shared" si="79"/>
        <v>0</v>
      </c>
      <c r="J203" s="12">
        <f t="shared" si="79"/>
        <v>0</v>
      </c>
      <c r="K203" s="12">
        <f t="shared" si="79"/>
        <v>2500000</v>
      </c>
    </row>
    <row r="204" spans="1:11">
      <c r="A204" s="9" t="s">
        <v>46</v>
      </c>
      <c r="B204" s="9" t="s">
        <v>119</v>
      </c>
      <c r="C204" s="80" t="s">
        <v>128</v>
      </c>
      <c r="D204" s="9" t="s">
        <v>33</v>
      </c>
      <c r="E204" s="9" t="s">
        <v>34</v>
      </c>
      <c r="F204" s="10"/>
      <c r="G204" s="12">
        <f>G205</f>
        <v>2500000</v>
      </c>
      <c r="H204" s="12">
        <f t="shared" si="79"/>
        <v>0</v>
      </c>
      <c r="I204" s="12">
        <f t="shared" si="79"/>
        <v>0</v>
      </c>
      <c r="J204" s="12">
        <f t="shared" si="79"/>
        <v>0</v>
      </c>
      <c r="K204" s="12">
        <f t="shared" si="79"/>
        <v>2500000</v>
      </c>
    </row>
    <row r="205" spans="1:11">
      <c r="A205" s="9" t="s">
        <v>46</v>
      </c>
      <c r="B205" s="9" t="s">
        <v>119</v>
      </c>
      <c r="C205" s="80" t="s">
        <v>128</v>
      </c>
      <c r="D205" s="9" t="s">
        <v>33</v>
      </c>
      <c r="E205" s="9" t="s">
        <v>275</v>
      </c>
      <c r="F205" s="10" t="s">
        <v>123</v>
      </c>
      <c r="G205" s="12">
        <f t="shared" ref="G205" si="80">H205+I205+J205+K205</f>
        <v>2500000</v>
      </c>
      <c r="H205" s="12">
        <v>0</v>
      </c>
      <c r="I205" s="12">
        <v>0</v>
      </c>
      <c r="J205" s="12">
        <v>0</v>
      </c>
      <c r="K205" s="12">
        <v>2500000</v>
      </c>
    </row>
    <row r="206" spans="1:11">
      <c r="A206" s="80" t="s">
        <v>46</v>
      </c>
      <c r="B206" s="80" t="s">
        <v>119</v>
      </c>
      <c r="C206" s="80" t="s">
        <v>129</v>
      </c>
      <c r="D206" s="80"/>
      <c r="E206" s="80"/>
      <c r="F206" s="81"/>
      <c r="G206" s="11">
        <f>G207</f>
        <v>277777.78000000003</v>
      </c>
      <c r="H206" s="11">
        <v>0</v>
      </c>
      <c r="I206" s="11">
        <v>0</v>
      </c>
      <c r="J206" s="11">
        <v>0</v>
      </c>
      <c r="K206" s="11">
        <v>277777.78000000003</v>
      </c>
    </row>
    <row r="207" spans="1:11">
      <c r="A207" s="9" t="s">
        <v>46</v>
      </c>
      <c r="B207" s="9" t="s">
        <v>119</v>
      </c>
      <c r="C207" s="80" t="s">
        <v>129</v>
      </c>
      <c r="D207" s="9" t="s">
        <v>29</v>
      </c>
      <c r="E207" s="9"/>
      <c r="F207" s="10"/>
      <c r="G207" s="12">
        <f>G208</f>
        <v>277777.78000000003</v>
      </c>
      <c r="H207" s="12">
        <f t="shared" ref="H207:K209" si="81">H208</f>
        <v>0</v>
      </c>
      <c r="I207" s="12">
        <f t="shared" si="81"/>
        <v>0</v>
      </c>
      <c r="J207" s="12">
        <f t="shared" si="81"/>
        <v>0</v>
      </c>
      <c r="K207" s="12">
        <f t="shared" si="81"/>
        <v>277777.78000000003</v>
      </c>
    </row>
    <row r="208" spans="1:11">
      <c r="A208" s="9" t="s">
        <v>46</v>
      </c>
      <c r="B208" s="9" t="s">
        <v>119</v>
      </c>
      <c r="C208" s="80" t="s">
        <v>129</v>
      </c>
      <c r="D208" s="9" t="s">
        <v>33</v>
      </c>
      <c r="E208" s="9"/>
      <c r="F208" s="10"/>
      <c r="G208" s="12">
        <f>G209</f>
        <v>277777.78000000003</v>
      </c>
      <c r="H208" s="12">
        <f t="shared" si="81"/>
        <v>0</v>
      </c>
      <c r="I208" s="12">
        <f t="shared" si="81"/>
        <v>0</v>
      </c>
      <c r="J208" s="12">
        <f t="shared" si="81"/>
        <v>0</v>
      </c>
      <c r="K208" s="12">
        <f t="shared" si="81"/>
        <v>277777.78000000003</v>
      </c>
    </row>
    <row r="209" spans="1:11">
      <c r="A209" s="9" t="s">
        <v>46</v>
      </c>
      <c r="B209" s="9" t="s">
        <v>119</v>
      </c>
      <c r="C209" s="80" t="s">
        <v>129</v>
      </c>
      <c r="D209" s="9" t="s">
        <v>33</v>
      </c>
      <c r="E209" s="9" t="s">
        <v>34</v>
      </c>
      <c r="F209" s="10"/>
      <c r="G209" s="12">
        <f>G210</f>
        <v>277777.78000000003</v>
      </c>
      <c r="H209" s="12">
        <f t="shared" si="81"/>
        <v>0</v>
      </c>
      <c r="I209" s="12">
        <f t="shared" si="81"/>
        <v>0</v>
      </c>
      <c r="J209" s="12">
        <f t="shared" si="81"/>
        <v>0</v>
      </c>
      <c r="K209" s="12">
        <f t="shared" si="81"/>
        <v>277777.78000000003</v>
      </c>
    </row>
    <row r="210" spans="1:11">
      <c r="A210" s="9" t="s">
        <v>46</v>
      </c>
      <c r="B210" s="9" t="s">
        <v>119</v>
      </c>
      <c r="C210" s="80" t="s">
        <v>129</v>
      </c>
      <c r="D210" s="9" t="s">
        <v>33</v>
      </c>
      <c r="E210" s="9" t="s">
        <v>61</v>
      </c>
      <c r="F210" s="10" t="s">
        <v>123</v>
      </c>
      <c r="G210" s="12">
        <f t="shared" ref="G210" si="82">H210+I210+J210+K210</f>
        <v>277777.78000000003</v>
      </c>
      <c r="H210" s="12">
        <v>0</v>
      </c>
      <c r="I210" s="12">
        <v>0</v>
      </c>
      <c r="J210" s="12">
        <v>0</v>
      </c>
      <c r="K210" s="12">
        <v>277777.78000000003</v>
      </c>
    </row>
    <row r="211" spans="1:11">
      <c r="A211" s="80" t="s">
        <v>46</v>
      </c>
      <c r="B211" s="80" t="s">
        <v>130</v>
      </c>
      <c r="C211" s="80"/>
      <c r="D211" s="80"/>
      <c r="E211" s="80"/>
      <c r="F211" s="81"/>
      <c r="G211" s="11">
        <f>G212</f>
        <v>8037352.4199999999</v>
      </c>
      <c r="H211" s="11">
        <v>0</v>
      </c>
      <c r="I211" s="11">
        <v>0</v>
      </c>
      <c r="J211" s="11">
        <v>0</v>
      </c>
      <c r="K211" s="11">
        <v>8037352.4199999999</v>
      </c>
    </row>
    <row r="212" spans="1:11">
      <c r="A212" s="9" t="s">
        <v>46</v>
      </c>
      <c r="B212" s="9" t="s">
        <v>130</v>
      </c>
      <c r="C212" s="20" t="s">
        <v>131</v>
      </c>
      <c r="D212" s="9"/>
      <c r="E212" s="9"/>
      <c r="F212" s="10"/>
      <c r="G212" s="12">
        <f>G213</f>
        <v>8037352.4199999999</v>
      </c>
      <c r="H212" s="12">
        <f t="shared" ref="H212:K212" si="83">H213</f>
        <v>0</v>
      </c>
      <c r="I212" s="12">
        <f t="shared" si="83"/>
        <v>0</v>
      </c>
      <c r="J212" s="12">
        <f t="shared" si="83"/>
        <v>0</v>
      </c>
      <c r="K212" s="12">
        <f t="shared" si="83"/>
        <v>8037352.4199999999</v>
      </c>
    </row>
    <row r="213" spans="1:11">
      <c r="A213" s="9" t="s">
        <v>46</v>
      </c>
      <c r="B213" s="9" t="s">
        <v>130</v>
      </c>
      <c r="C213" s="9" t="s">
        <v>132</v>
      </c>
      <c r="D213" s="9"/>
      <c r="E213" s="9"/>
      <c r="F213" s="10"/>
      <c r="G213" s="12">
        <f>G214+G218</f>
        <v>8037352.4199999999</v>
      </c>
      <c r="H213" s="12">
        <f t="shared" ref="H213:K213" si="84">H214+H218</f>
        <v>0</v>
      </c>
      <c r="I213" s="12">
        <f t="shared" si="84"/>
        <v>0</v>
      </c>
      <c r="J213" s="12">
        <f t="shared" si="84"/>
        <v>0</v>
      </c>
      <c r="K213" s="12">
        <f t="shared" si="84"/>
        <v>8037352.4199999999</v>
      </c>
    </row>
    <row r="214" spans="1:11">
      <c r="A214" s="9" t="s">
        <v>46</v>
      </c>
      <c r="B214" s="9" t="s">
        <v>130</v>
      </c>
      <c r="C214" s="80" t="s">
        <v>133</v>
      </c>
      <c r="D214" s="9"/>
      <c r="E214" s="9"/>
      <c r="F214" s="10"/>
      <c r="G214" s="12">
        <f>G215</f>
        <v>7509440</v>
      </c>
      <c r="H214" s="12">
        <f t="shared" ref="H214:K216" si="85">H215</f>
        <v>0</v>
      </c>
      <c r="I214" s="12">
        <f t="shared" si="85"/>
        <v>0</v>
      </c>
      <c r="J214" s="12">
        <f t="shared" si="85"/>
        <v>0</v>
      </c>
      <c r="K214" s="12">
        <f t="shared" si="85"/>
        <v>7509440</v>
      </c>
    </row>
    <row r="215" spans="1:11">
      <c r="A215" s="9" t="s">
        <v>46</v>
      </c>
      <c r="B215" s="9" t="s">
        <v>130</v>
      </c>
      <c r="C215" s="9" t="s">
        <v>133</v>
      </c>
      <c r="D215" s="9" t="s">
        <v>29</v>
      </c>
      <c r="E215" s="9"/>
      <c r="F215" s="10"/>
      <c r="G215" s="12">
        <f>G216</f>
        <v>7509440</v>
      </c>
      <c r="H215" s="12">
        <f t="shared" si="85"/>
        <v>0</v>
      </c>
      <c r="I215" s="12">
        <f t="shared" si="85"/>
        <v>0</v>
      </c>
      <c r="J215" s="12">
        <f t="shared" si="85"/>
        <v>0</v>
      </c>
      <c r="K215" s="12">
        <f t="shared" si="85"/>
        <v>7509440</v>
      </c>
    </row>
    <row r="216" spans="1:11">
      <c r="A216" s="9" t="s">
        <v>46</v>
      </c>
      <c r="B216" s="9" t="s">
        <v>130</v>
      </c>
      <c r="C216" s="9" t="s">
        <v>133</v>
      </c>
      <c r="D216" s="9" t="s">
        <v>33</v>
      </c>
      <c r="E216" s="9"/>
      <c r="F216" s="10"/>
      <c r="G216" s="12">
        <f>G217</f>
        <v>7509440</v>
      </c>
      <c r="H216" s="12">
        <f t="shared" si="85"/>
        <v>0</v>
      </c>
      <c r="I216" s="12">
        <f t="shared" si="85"/>
        <v>0</v>
      </c>
      <c r="J216" s="12">
        <f t="shared" si="85"/>
        <v>0</v>
      </c>
      <c r="K216" s="12">
        <f t="shared" si="85"/>
        <v>7509440</v>
      </c>
    </row>
    <row r="217" spans="1:11">
      <c r="A217" s="9" t="s">
        <v>46</v>
      </c>
      <c r="B217" s="9" t="s">
        <v>130</v>
      </c>
      <c r="C217" s="9" t="s">
        <v>133</v>
      </c>
      <c r="D217" s="9" t="s">
        <v>33</v>
      </c>
      <c r="E217" s="9" t="s">
        <v>32</v>
      </c>
      <c r="F217" s="10" t="s">
        <v>134</v>
      </c>
      <c r="G217" s="12">
        <f>H217+I217+J217+K217</f>
        <v>7509440</v>
      </c>
      <c r="H217" s="12">
        <v>0</v>
      </c>
      <c r="I217" s="12">
        <v>0</v>
      </c>
      <c r="J217" s="12">
        <v>0</v>
      </c>
      <c r="K217" s="12">
        <v>7509440</v>
      </c>
    </row>
    <row r="218" spans="1:11">
      <c r="A218" s="80" t="s">
        <v>46</v>
      </c>
      <c r="B218" s="80" t="s">
        <v>130</v>
      </c>
      <c r="C218" s="80" t="s">
        <v>135</v>
      </c>
      <c r="D218" s="80"/>
      <c r="E218" s="80"/>
      <c r="F218" s="81"/>
      <c r="G218" s="11">
        <f>G219</f>
        <v>527912.41999999993</v>
      </c>
      <c r="H218" s="11">
        <v>0</v>
      </c>
      <c r="I218" s="11">
        <v>0</v>
      </c>
      <c r="J218" s="11">
        <v>0</v>
      </c>
      <c r="K218" s="11">
        <v>527912.41999999993</v>
      </c>
    </row>
    <row r="219" spans="1:11">
      <c r="A219" s="9" t="s">
        <v>46</v>
      </c>
      <c r="B219" s="9" t="s">
        <v>130</v>
      </c>
      <c r="C219" s="9" t="s">
        <v>135</v>
      </c>
      <c r="D219" s="9" t="s">
        <v>29</v>
      </c>
      <c r="E219" s="9"/>
      <c r="F219" s="10"/>
      <c r="G219" s="12">
        <f>G220+G222</f>
        <v>527912.41999999993</v>
      </c>
      <c r="H219" s="12">
        <f t="shared" ref="H219:K219" si="86">H220+H222</f>
        <v>0</v>
      </c>
      <c r="I219" s="12">
        <f t="shared" si="86"/>
        <v>0</v>
      </c>
      <c r="J219" s="12">
        <f t="shared" si="86"/>
        <v>0</v>
      </c>
      <c r="K219" s="12">
        <f t="shared" si="86"/>
        <v>527912.41999999993</v>
      </c>
    </row>
    <row r="220" spans="1:11">
      <c r="A220" s="9" t="s">
        <v>46</v>
      </c>
      <c r="B220" s="9" t="s">
        <v>130</v>
      </c>
      <c r="C220" s="9" t="s">
        <v>135</v>
      </c>
      <c r="D220" s="9" t="s">
        <v>33</v>
      </c>
      <c r="E220" s="9"/>
      <c r="F220" s="10"/>
      <c r="G220" s="12">
        <f>G221</f>
        <v>215000</v>
      </c>
      <c r="H220" s="12">
        <f t="shared" ref="H220:K220" si="87">H221</f>
        <v>0</v>
      </c>
      <c r="I220" s="12">
        <f t="shared" si="87"/>
        <v>0</v>
      </c>
      <c r="J220" s="12">
        <f t="shared" si="87"/>
        <v>0</v>
      </c>
      <c r="K220" s="12">
        <f t="shared" si="87"/>
        <v>215000</v>
      </c>
    </row>
    <row r="221" spans="1:11">
      <c r="A221" s="9" t="s">
        <v>46</v>
      </c>
      <c r="B221" s="9" t="s">
        <v>130</v>
      </c>
      <c r="C221" s="9" t="s">
        <v>135</v>
      </c>
      <c r="D221" s="9" t="s">
        <v>33</v>
      </c>
      <c r="E221" s="9" t="s">
        <v>32</v>
      </c>
      <c r="F221" s="10" t="s">
        <v>134</v>
      </c>
      <c r="G221" s="12">
        <f>H221+I221+J221+K221</f>
        <v>215000</v>
      </c>
      <c r="H221" s="12">
        <v>0</v>
      </c>
      <c r="I221" s="12">
        <v>0</v>
      </c>
      <c r="J221" s="12">
        <v>0</v>
      </c>
      <c r="K221" s="12">
        <v>215000</v>
      </c>
    </row>
    <row r="222" spans="1:11">
      <c r="A222" s="9" t="s">
        <v>46</v>
      </c>
      <c r="B222" s="9" t="s">
        <v>130</v>
      </c>
      <c r="C222" s="9" t="s">
        <v>135</v>
      </c>
      <c r="D222" s="9" t="s">
        <v>136</v>
      </c>
      <c r="E222" s="9"/>
      <c r="F222" s="10"/>
      <c r="G222" s="12">
        <f>G223</f>
        <v>312912.42</v>
      </c>
      <c r="H222" s="12">
        <f t="shared" ref="H222:K222" si="88">H223</f>
        <v>0</v>
      </c>
      <c r="I222" s="12">
        <f t="shared" si="88"/>
        <v>0</v>
      </c>
      <c r="J222" s="12">
        <f t="shared" si="88"/>
        <v>0</v>
      </c>
      <c r="K222" s="12">
        <f t="shared" si="88"/>
        <v>312912.42</v>
      </c>
    </row>
    <row r="223" spans="1:11">
      <c r="A223" s="9" t="s">
        <v>46</v>
      </c>
      <c r="B223" s="9" t="s">
        <v>130</v>
      </c>
      <c r="C223" s="9" t="s">
        <v>135</v>
      </c>
      <c r="D223" s="9" t="s">
        <v>136</v>
      </c>
      <c r="E223" s="9" t="s">
        <v>32</v>
      </c>
      <c r="F223" s="10" t="s">
        <v>134</v>
      </c>
      <c r="G223" s="12">
        <f>H223+I223+J223+K223</f>
        <v>312912.42</v>
      </c>
      <c r="H223" s="29">
        <v>0</v>
      </c>
      <c r="I223" s="29">
        <v>0</v>
      </c>
      <c r="J223" s="29">
        <v>0</v>
      </c>
      <c r="K223" s="29">
        <v>312912.42</v>
      </c>
    </row>
    <row r="224" spans="1:11">
      <c r="A224" s="80" t="s">
        <v>46</v>
      </c>
      <c r="B224" s="80" t="s">
        <v>137</v>
      </c>
      <c r="C224" s="80"/>
      <c r="D224" s="80"/>
      <c r="E224" s="80"/>
      <c r="F224" s="81"/>
      <c r="G224" s="11">
        <v>68097898.159999996</v>
      </c>
      <c r="H224" s="11">
        <v>2979175</v>
      </c>
      <c r="I224" s="11">
        <v>4858335.166666667</v>
      </c>
      <c r="J224" s="11">
        <v>6709748.166666666</v>
      </c>
      <c r="K224" s="11">
        <v>53550639.826666668</v>
      </c>
    </row>
    <row r="225" spans="1:11">
      <c r="A225" s="9" t="s">
        <v>46</v>
      </c>
      <c r="B225" s="9" t="s">
        <v>138</v>
      </c>
      <c r="C225" s="9"/>
      <c r="D225" s="80"/>
      <c r="E225" s="80"/>
      <c r="F225" s="81"/>
      <c r="G225" s="11">
        <f>G226+G235</f>
        <v>2006700</v>
      </c>
      <c r="H225" s="11">
        <f t="shared" ref="H225:K225" si="89">H226+H235</f>
        <v>279175</v>
      </c>
      <c r="I225" s="11">
        <f t="shared" si="89"/>
        <v>445841.66000000003</v>
      </c>
      <c r="J225" s="11">
        <f t="shared" si="89"/>
        <v>835841.67</v>
      </c>
      <c r="K225" s="11">
        <f t="shared" si="89"/>
        <v>445841.67000000004</v>
      </c>
    </row>
    <row r="226" spans="1:11">
      <c r="A226" s="80" t="s">
        <v>46</v>
      </c>
      <c r="B226" s="80" t="s">
        <v>138</v>
      </c>
      <c r="C226" s="20" t="s">
        <v>139</v>
      </c>
      <c r="D226" s="80"/>
      <c r="E226" s="80"/>
      <c r="F226" s="81"/>
      <c r="G226" s="11">
        <f>G227</f>
        <v>940000.00000000012</v>
      </c>
      <c r="H226" s="11">
        <f t="shared" ref="H226:K227" si="90">H227</f>
        <v>12500</v>
      </c>
      <c r="I226" s="11">
        <f t="shared" si="90"/>
        <v>179166.66</v>
      </c>
      <c r="J226" s="11">
        <f t="shared" si="90"/>
        <v>569166.67000000004</v>
      </c>
      <c r="K226" s="11">
        <f t="shared" si="90"/>
        <v>179166.67</v>
      </c>
    </row>
    <row r="227" spans="1:11">
      <c r="A227" s="80" t="s">
        <v>46</v>
      </c>
      <c r="B227" s="80" t="s">
        <v>138</v>
      </c>
      <c r="C227" s="80" t="s">
        <v>140</v>
      </c>
      <c r="D227" s="80"/>
      <c r="E227" s="80"/>
      <c r="F227" s="81"/>
      <c r="G227" s="11">
        <f>G228</f>
        <v>940000.00000000012</v>
      </c>
      <c r="H227" s="11">
        <f t="shared" si="90"/>
        <v>12500</v>
      </c>
      <c r="I227" s="11">
        <f t="shared" si="90"/>
        <v>179166.66</v>
      </c>
      <c r="J227" s="11">
        <f t="shared" si="90"/>
        <v>569166.67000000004</v>
      </c>
      <c r="K227" s="11">
        <f t="shared" si="90"/>
        <v>179166.67</v>
      </c>
    </row>
    <row r="228" spans="1:11">
      <c r="A228" s="80" t="s">
        <v>46</v>
      </c>
      <c r="B228" s="80" t="s">
        <v>138</v>
      </c>
      <c r="C228" s="20" t="s">
        <v>142</v>
      </c>
      <c r="D228" s="80"/>
      <c r="E228" s="80"/>
      <c r="F228" s="81"/>
      <c r="G228" s="11">
        <f>G229+G232</f>
        <v>940000.00000000012</v>
      </c>
      <c r="H228" s="11">
        <f t="shared" ref="H228:K228" si="91">H229+H232</f>
        <v>12500</v>
      </c>
      <c r="I228" s="11">
        <f t="shared" si="91"/>
        <v>179166.66</v>
      </c>
      <c r="J228" s="11">
        <f t="shared" si="91"/>
        <v>569166.67000000004</v>
      </c>
      <c r="K228" s="11">
        <f t="shared" si="91"/>
        <v>179166.67</v>
      </c>
    </row>
    <row r="229" spans="1:11">
      <c r="A229" s="80" t="s">
        <v>46</v>
      </c>
      <c r="B229" s="80" t="s">
        <v>138</v>
      </c>
      <c r="C229" s="80" t="s">
        <v>142</v>
      </c>
      <c r="D229" s="80" t="s">
        <v>29</v>
      </c>
      <c r="E229" s="16"/>
      <c r="F229" s="34"/>
      <c r="G229" s="11">
        <f>G230</f>
        <v>890000.00000000012</v>
      </c>
      <c r="H229" s="11">
        <f t="shared" ref="H229:K230" si="92">H230</f>
        <v>0</v>
      </c>
      <c r="I229" s="11">
        <f t="shared" si="92"/>
        <v>166666.66</v>
      </c>
      <c r="J229" s="11">
        <f t="shared" si="92"/>
        <v>556666.67000000004</v>
      </c>
      <c r="K229" s="11">
        <f t="shared" si="92"/>
        <v>166666.67000000001</v>
      </c>
    </row>
    <row r="230" spans="1:11">
      <c r="A230" s="80" t="s">
        <v>46</v>
      </c>
      <c r="B230" s="80" t="s">
        <v>138</v>
      </c>
      <c r="C230" s="80" t="s">
        <v>142</v>
      </c>
      <c r="D230" s="80">
        <v>244</v>
      </c>
      <c r="E230" s="16"/>
      <c r="F230" s="34"/>
      <c r="G230" s="11">
        <f>G231</f>
        <v>890000.00000000012</v>
      </c>
      <c r="H230" s="11">
        <f t="shared" si="92"/>
        <v>0</v>
      </c>
      <c r="I230" s="11">
        <f t="shared" si="92"/>
        <v>166666.66</v>
      </c>
      <c r="J230" s="11">
        <f t="shared" si="92"/>
        <v>556666.67000000004</v>
      </c>
      <c r="K230" s="11">
        <f t="shared" si="92"/>
        <v>166666.67000000001</v>
      </c>
    </row>
    <row r="231" spans="1:11">
      <c r="A231" s="9" t="s">
        <v>46</v>
      </c>
      <c r="B231" s="9" t="s">
        <v>138</v>
      </c>
      <c r="C231" s="9" t="s">
        <v>142</v>
      </c>
      <c r="D231" s="9" t="s">
        <v>33</v>
      </c>
      <c r="E231" s="9" t="s">
        <v>32</v>
      </c>
      <c r="F231" s="10" t="s">
        <v>141</v>
      </c>
      <c r="G231" s="12">
        <f>H231+I231+J231+K231</f>
        <v>890000.00000000012</v>
      </c>
      <c r="H231" s="12">
        <v>0</v>
      </c>
      <c r="I231" s="12">
        <v>166666.66</v>
      </c>
      <c r="J231" s="12">
        <v>556666.67000000004</v>
      </c>
      <c r="K231" s="12">
        <v>166666.67000000001</v>
      </c>
    </row>
    <row r="232" spans="1:11">
      <c r="A232" s="80" t="s">
        <v>46</v>
      </c>
      <c r="B232" s="80" t="s">
        <v>138</v>
      </c>
      <c r="C232" s="80" t="s">
        <v>142</v>
      </c>
      <c r="D232" s="80" t="s">
        <v>42</v>
      </c>
      <c r="E232" s="80"/>
      <c r="F232" s="81"/>
      <c r="G232" s="12">
        <f>G233</f>
        <v>50000</v>
      </c>
      <c r="H232" s="12">
        <f t="shared" ref="H232:K233" si="93">H233</f>
        <v>12500</v>
      </c>
      <c r="I232" s="12">
        <f t="shared" si="93"/>
        <v>12500</v>
      </c>
      <c r="J232" s="12">
        <f t="shared" si="93"/>
        <v>12500</v>
      </c>
      <c r="K232" s="12">
        <f t="shared" si="93"/>
        <v>12500</v>
      </c>
    </row>
    <row r="233" spans="1:11">
      <c r="A233" s="9" t="s">
        <v>46</v>
      </c>
      <c r="B233" s="35" t="s">
        <v>138</v>
      </c>
      <c r="C233" s="35" t="s">
        <v>142</v>
      </c>
      <c r="D233" s="35" t="s">
        <v>42</v>
      </c>
      <c r="E233" s="35" t="s">
        <v>43</v>
      </c>
      <c r="F233" s="36"/>
      <c r="G233" s="12">
        <f>G234</f>
        <v>50000</v>
      </c>
      <c r="H233" s="12">
        <f t="shared" si="93"/>
        <v>12500</v>
      </c>
      <c r="I233" s="12">
        <f t="shared" si="93"/>
        <v>12500</v>
      </c>
      <c r="J233" s="12">
        <f t="shared" si="93"/>
        <v>12500</v>
      </c>
      <c r="K233" s="12">
        <f t="shared" si="93"/>
        <v>12500</v>
      </c>
    </row>
    <row r="234" spans="1:11">
      <c r="A234" s="9" t="s">
        <v>46</v>
      </c>
      <c r="B234" s="9" t="s">
        <v>138</v>
      </c>
      <c r="C234" s="9" t="s">
        <v>142</v>
      </c>
      <c r="D234" s="9" t="s">
        <v>42</v>
      </c>
      <c r="E234" s="9" t="s">
        <v>143</v>
      </c>
      <c r="F234" s="10" t="s">
        <v>66</v>
      </c>
      <c r="G234" s="12">
        <f t="shared" ref="G234" si="94">H234+I234+J234+K234</f>
        <v>50000</v>
      </c>
      <c r="H234" s="12">
        <v>12500</v>
      </c>
      <c r="I234" s="12">
        <v>12500</v>
      </c>
      <c r="J234" s="12">
        <v>12500</v>
      </c>
      <c r="K234" s="12">
        <v>12500</v>
      </c>
    </row>
    <row r="235" spans="1:11">
      <c r="A235" s="80" t="s">
        <v>46</v>
      </c>
      <c r="B235" s="80" t="s">
        <v>138</v>
      </c>
      <c r="C235" s="20" t="s">
        <v>80</v>
      </c>
      <c r="D235" s="80"/>
      <c r="E235" s="80"/>
      <c r="F235" s="81"/>
      <c r="G235" s="12">
        <f>G236</f>
        <v>1066700</v>
      </c>
      <c r="H235" s="12">
        <f t="shared" ref="H235:K238" si="95">H236</f>
        <v>266675</v>
      </c>
      <c r="I235" s="12">
        <f t="shared" si="95"/>
        <v>266675</v>
      </c>
      <c r="J235" s="12">
        <f t="shared" si="95"/>
        <v>266675</v>
      </c>
      <c r="K235" s="12">
        <f t="shared" si="95"/>
        <v>266675</v>
      </c>
    </row>
    <row r="236" spans="1:11">
      <c r="A236" s="80" t="s">
        <v>46</v>
      </c>
      <c r="B236" s="80" t="s">
        <v>138</v>
      </c>
      <c r="C236" s="80" t="s">
        <v>81</v>
      </c>
      <c r="D236" s="80"/>
      <c r="E236" s="80"/>
      <c r="F236" s="81"/>
      <c r="G236" s="12">
        <f>G237</f>
        <v>1066700</v>
      </c>
      <c r="H236" s="12">
        <f t="shared" si="95"/>
        <v>266675</v>
      </c>
      <c r="I236" s="12">
        <f t="shared" si="95"/>
        <v>266675</v>
      </c>
      <c r="J236" s="12">
        <f t="shared" si="95"/>
        <v>266675</v>
      </c>
      <c r="K236" s="12">
        <f t="shared" si="95"/>
        <v>266675</v>
      </c>
    </row>
    <row r="237" spans="1:11">
      <c r="A237" s="80" t="s">
        <v>46</v>
      </c>
      <c r="B237" s="80" t="s">
        <v>138</v>
      </c>
      <c r="C237" s="80" t="s">
        <v>85</v>
      </c>
      <c r="D237" s="80"/>
      <c r="E237" s="80"/>
      <c r="F237" s="81"/>
      <c r="G237" s="12">
        <f>G238</f>
        <v>1066700</v>
      </c>
      <c r="H237" s="12">
        <f t="shared" si="95"/>
        <v>266675</v>
      </c>
      <c r="I237" s="12">
        <f t="shared" si="95"/>
        <v>266675</v>
      </c>
      <c r="J237" s="12">
        <f t="shared" si="95"/>
        <v>266675</v>
      </c>
      <c r="K237" s="12">
        <f t="shared" si="95"/>
        <v>266675</v>
      </c>
    </row>
    <row r="238" spans="1:11">
      <c r="A238" s="9" t="s">
        <v>46</v>
      </c>
      <c r="B238" s="9" t="s">
        <v>138</v>
      </c>
      <c r="C238" s="9" t="s">
        <v>85</v>
      </c>
      <c r="D238" s="9" t="s">
        <v>29</v>
      </c>
      <c r="E238" s="9"/>
      <c r="F238" s="10"/>
      <c r="G238" s="12">
        <f>G239</f>
        <v>1066700</v>
      </c>
      <c r="H238" s="12">
        <f t="shared" si="95"/>
        <v>266675</v>
      </c>
      <c r="I238" s="12">
        <f t="shared" si="95"/>
        <v>266675</v>
      </c>
      <c r="J238" s="12">
        <f t="shared" si="95"/>
        <v>266675</v>
      </c>
      <c r="K238" s="12">
        <f t="shared" si="95"/>
        <v>266675</v>
      </c>
    </row>
    <row r="239" spans="1:11">
      <c r="A239" s="9" t="s">
        <v>46</v>
      </c>
      <c r="B239" s="9" t="s">
        <v>138</v>
      </c>
      <c r="C239" s="9" t="s">
        <v>85</v>
      </c>
      <c r="D239" s="9" t="s">
        <v>33</v>
      </c>
      <c r="E239" s="9"/>
      <c r="F239" s="10"/>
      <c r="G239" s="12">
        <f>G240</f>
        <v>1066700</v>
      </c>
      <c r="H239" s="12">
        <v>266675</v>
      </c>
      <c r="I239" s="12">
        <v>266675</v>
      </c>
      <c r="J239" s="12">
        <v>266675</v>
      </c>
      <c r="K239" s="12">
        <v>266675</v>
      </c>
    </row>
    <row r="240" spans="1:11">
      <c r="A240" s="9" t="s">
        <v>46</v>
      </c>
      <c r="B240" s="9" t="s">
        <v>138</v>
      </c>
      <c r="C240" s="9" t="s">
        <v>85</v>
      </c>
      <c r="D240" s="9" t="s">
        <v>33</v>
      </c>
      <c r="E240" s="9" t="s">
        <v>61</v>
      </c>
      <c r="F240" s="10" t="s">
        <v>141</v>
      </c>
      <c r="G240" s="12">
        <f t="shared" ref="G240" si="96">H240+I240+J240+K240</f>
        <v>1066700</v>
      </c>
      <c r="H240" s="12">
        <v>266675</v>
      </c>
      <c r="I240" s="12">
        <v>266675</v>
      </c>
      <c r="J240" s="12">
        <v>266675</v>
      </c>
      <c r="K240" s="12">
        <v>266675</v>
      </c>
    </row>
    <row r="241" spans="1:11">
      <c r="A241" s="80" t="s">
        <v>46</v>
      </c>
      <c r="B241" s="80" t="s">
        <v>144</v>
      </c>
      <c r="C241" s="80"/>
      <c r="D241" s="9"/>
      <c r="E241" s="9"/>
      <c r="F241" s="10"/>
      <c r="G241" s="11">
        <f>G242+G270</f>
        <v>31198673</v>
      </c>
      <c r="H241" s="11">
        <f t="shared" ref="H241:K241" si="97">H242+H270</f>
        <v>0</v>
      </c>
      <c r="I241" s="11">
        <f t="shared" si="97"/>
        <v>0</v>
      </c>
      <c r="J241" s="11">
        <f t="shared" si="97"/>
        <v>0</v>
      </c>
      <c r="K241" s="11">
        <f t="shared" si="97"/>
        <v>28744273</v>
      </c>
    </row>
    <row r="242" spans="1:11">
      <c r="A242" s="80" t="s">
        <v>46</v>
      </c>
      <c r="B242" s="80" t="s">
        <v>145</v>
      </c>
      <c r="C242" s="20" t="s">
        <v>146</v>
      </c>
      <c r="D242" s="80"/>
      <c r="E242" s="80"/>
      <c r="F242" s="81"/>
      <c r="G242" s="11">
        <f>G243</f>
        <v>25294273</v>
      </c>
      <c r="H242" s="11">
        <f t="shared" ref="H242:K242" si="98">H243</f>
        <v>0</v>
      </c>
      <c r="I242" s="11">
        <f t="shared" si="98"/>
        <v>0</v>
      </c>
      <c r="J242" s="11">
        <f t="shared" si="98"/>
        <v>0</v>
      </c>
      <c r="K242" s="11">
        <f t="shared" si="98"/>
        <v>25294273</v>
      </c>
    </row>
    <row r="243" spans="1:11">
      <c r="A243" s="80" t="s">
        <v>46</v>
      </c>
      <c r="B243" s="80" t="s">
        <v>145</v>
      </c>
      <c r="C243" s="80" t="s">
        <v>147</v>
      </c>
      <c r="D243" s="80"/>
      <c r="E243" s="80"/>
      <c r="F243" s="81"/>
      <c r="G243" s="11">
        <f>G244+G248+G252+G256+G260+G265</f>
        <v>25294273</v>
      </c>
      <c r="H243" s="11">
        <f t="shared" ref="H243:K243" si="99">H244+H248+H252+H256+H260+H265</f>
        <v>0</v>
      </c>
      <c r="I243" s="11">
        <f t="shared" si="99"/>
        <v>0</v>
      </c>
      <c r="J243" s="11">
        <f t="shared" si="99"/>
        <v>0</v>
      </c>
      <c r="K243" s="11">
        <f t="shared" si="99"/>
        <v>25294273</v>
      </c>
    </row>
    <row r="244" spans="1:11">
      <c r="A244" s="9" t="s">
        <v>46</v>
      </c>
      <c r="B244" s="9" t="s">
        <v>145</v>
      </c>
      <c r="C244" s="9" t="s">
        <v>148</v>
      </c>
      <c r="D244" s="9"/>
      <c r="E244" s="9"/>
      <c r="F244" s="10"/>
      <c r="G244" s="12">
        <f>G245</f>
        <v>100000</v>
      </c>
      <c r="H244" s="12">
        <f t="shared" ref="H244:K246" si="100">H245</f>
        <v>0</v>
      </c>
      <c r="I244" s="12">
        <f t="shared" si="100"/>
        <v>0</v>
      </c>
      <c r="J244" s="12">
        <f t="shared" si="100"/>
        <v>0</v>
      </c>
      <c r="K244" s="12">
        <f t="shared" si="100"/>
        <v>100000</v>
      </c>
    </row>
    <row r="245" spans="1:11">
      <c r="A245" s="86" t="s">
        <v>46</v>
      </c>
      <c r="B245" s="86" t="s">
        <v>145</v>
      </c>
      <c r="C245" s="86" t="s">
        <v>148</v>
      </c>
      <c r="D245" s="83" t="s">
        <v>29</v>
      </c>
      <c r="E245" s="83"/>
      <c r="F245" s="84"/>
      <c r="G245" s="11">
        <f>G246</f>
        <v>100000</v>
      </c>
      <c r="H245" s="11">
        <f t="shared" si="100"/>
        <v>0</v>
      </c>
      <c r="I245" s="11">
        <f t="shared" si="100"/>
        <v>0</v>
      </c>
      <c r="J245" s="11">
        <f t="shared" si="100"/>
        <v>0</v>
      </c>
      <c r="K245" s="11">
        <f t="shared" si="100"/>
        <v>100000</v>
      </c>
    </row>
    <row r="246" spans="1:11">
      <c r="A246" s="86" t="s">
        <v>46</v>
      </c>
      <c r="B246" s="86" t="s">
        <v>145</v>
      </c>
      <c r="C246" s="86" t="s">
        <v>148</v>
      </c>
      <c r="D246" s="83" t="s">
        <v>33</v>
      </c>
      <c r="E246" s="83"/>
      <c r="F246" s="84"/>
      <c r="G246" s="11">
        <f>G247</f>
        <v>100000</v>
      </c>
      <c r="H246" s="11">
        <f t="shared" si="100"/>
        <v>0</v>
      </c>
      <c r="I246" s="11">
        <f t="shared" si="100"/>
        <v>0</v>
      </c>
      <c r="J246" s="11">
        <f t="shared" si="100"/>
        <v>0</v>
      </c>
      <c r="K246" s="11">
        <f t="shared" si="100"/>
        <v>100000</v>
      </c>
    </row>
    <row r="247" spans="1:11">
      <c r="A247" s="9" t="s">
        <v>46</v>
      </c>
      <c r="B247" s="9" t="s">
        <v>145</v>
      </c>
      <c r="C247" s="9" t="s">
        <v>148</v>
      </c>
      <c r="D247" s="9" t="s">
        <v>33</v>
      </c>
      <c r="E247" s="9" t="s">
        <v>32</v>
      </c>
      <c r="F247" s="10" t="s">
        <v>149</v>
      </c>
      <c r="G247" s="12">
        <f t="shared" ref="G247" si="101">H247+I247+J247+K247</f>
        <v>100000</v>
      </c>
      <c r="H247" s="12">
        <v>0</v>
      </c>
      <c r="I247" s="12">
        <v>0</v>
      </c>
      <c r="J247" s="12">
        <v>0</v>
      </c>
      <c r="K247" s="12">
        <v>100000</v>
      </c>
    </row>
    <row r="248" spans="1:11">
      <c r="A248" s="80" t="s">
        <v>46</v>
      </c>
      <c r="B248" s="80" t="s">
        <v>145</v>
      </c>
      <c r="C248" s="80" t="s">
        <v>152</v>
      </c>
      <c r="D248" s="80"/>
      <c r="E248" s="80"/>
      <c r="F248" s="81"/>
      <c r="G248" s="11">
        <f>G249</f>
        <v>263000</v>
      </c>
      <c r="H248" s="11">
        <f t="shared" ref="H248:K250" si="102">H249</f>
        <v>0</v>
      </c>
      <c r="I248" s="11">
        <f t="shared" si="102"/>
        <v>0</v>
      </c>
      <c r="J248" s="11">
        <f t="shared" si="102"/>
        <v>0</v>
      </c>
      <c r="K248" s="11">
        <f t="shared" si="102"/>
        <v>263000</v>
      </c>
    </row>
    <row r="249" spans="1:11">
      <c r="A249" s="9" t="s">
        <v>46</v>
      </c>
      <c r="B249" s="9" t="s">
        <v>145</v>
      </c>
      <c r="C249" s="9" t="s">
        <v>152</v>
      </c>
      <c r="D249" s="80" t="s">
        <v>29</v>
      </c>
      <c r="E249" s="80"/>
      <c r="F249" s="81"/>
      <c r="G249" s="37">
        <f>G250</f>
        <v>263000</v>
      </c>
      <c r="H249" s="37">
        <f t="shared" si="102"/>
        <v>0</v>
      </c>
      <c r="I249" s="37">
        <f t="shared" si="102"/>
        <v>0</v>
      </c>
      <c r="J249" s="37">
        <f t="shared" si="102"/>
        <v>0</v>
      </c>
      <c r="K249" s="37">
        <f t="shared" si="102"/>
        <v>263000</v>
      </c>
    </row>
    <row r="250" spans="1:11">
      <c r="A250" s="9" t="s">
        <v>46</v>
      </c>
      <c r="B250" s="9" t="s">
        <v>145</v>
      </c>
      <c r="C250" s="9" t="s">
        <v>152</v>
      </c>
      <c r="D250" s="80" t="s">
        <v>33</v>
      </c>
      <c r="E250" s="80"/>
      <c r="F250" s="81"/>
      <c r="G250" s="37">
        <f>G251</f>
        <v>263000</v>
      </c>
      <c r="H250" s="37">
        <f t="shared" si="102"/>
        <v>0</v>
      </c>
      <c r="I250" s="37">
        <f t="shared" si="102"/>
        <v>0</v>
      </c>
      <c r="J250" s="37">
        <f t="shared" si="102"/>
        <v>0</v>
      </c>
      <c r="K250" s="37">
        <f t="shared" si="102"/>
        <v>263000</v>
      </c>
    </row>
    <row r="251" spans="1:11">
      <c r="A251" s="9" t="s">
        <v>46</v>
      </c>
      <c r="B251" s="9" t="s">
        <v>145</v>
      </c>
      <c r="C251" s="9" t="s">
        <v>152</v>
      </c>
      <c r="D251" s="9" t="s">
        <v>33</v>
      </c>
      <c r="E251" s="9" t="s">
        <v>61</v>
      </c>
      <c r="F251" s="10" t="s">
        <v>149</v>
      </c>
      <c r="G251" s="12">
        <f>H251+I251+J251+K251</f>
        <v>263000</v>
      </c>
      <c r="H251" s="12">
        <v>0</v>
      </c>
      <c r="I251" s="12">
        <v>0</v>
      </c>
      <c r="J251" s="12">
        <v>0</v>
      </c>
      <c r="K251" s="12">
        <v>263000</v>
      </c>
    </row>
    <row r="252" spans="1:11">
      <c r="A252" s="38" t="s">
        <v>46</v>
      </c>
      <c r="B252" s="38" t="s">
        <v>145</v>
      </c>
      <c r="C252" s="38" t="s">
        <v>153</v>
      </c>
      <c r="D252" s="39"/>
      <c r="E252" s="39"/>
      <c r="F252" s="40"/>
      <c r="G252" s="11">
        <f>G253</f>
        <v>1087000</v>
      </c>
      <c r="H252" s="11">
        <f t="shared" ref="H252:K254" si="103">H253</f>
        <v>0</v>
      </c>
      <c r="I252" s="11">
        <f t="shared" si="103"/>
        <v>0</v>
      </c>
      <c r="J252" s="11">
        <f t="shared" si="103"/>
        <v>0</v>
      </c>
      <c r="K252" s="11">
        <f t="shared" si="103"/>
        <v>1087000</v>
      </c>
    </row>
    <row r="253" spans="1:11">
      <c r="A253" s="9" t="s">
        <v>46</v>
      </c>
      <c r="B253" s="9" t="s">
        <v>145</v>
      </c>
      <c r="C253" s="9" t="s">
        <v>153</v>
      </c>
      <c r="D253" s="80" t="s">
        <v>29</v>
      </c>
      <c r="E253" s="83"/>
      <c r="F253" s="84"/>
      <c r="G253" s="11">
        <f>G254</f>
        <v>1087000</v>
      </c>
      <c r="H253" s="11">
        <f t="shared" si="103"/>
        <v>0</v>
      </c>
      <c r="I253" s="11">
        <f t="shared" si="103"/>
        <v>0</v>
      </c>
      <c r="J253" s="11">
        <f t="shared" si="103"/>
        <v>0</v>
      </c>
      <c r="K253" s="11">
        <f t="shared" si="103"/>
        <v>1087000</v>
      </c>
    </row>
    <row r="254" spans="1:11">
      <c r="A254" s="9" t="s">
        <v>46</v>
      </c>
      <c r="B254" s="9" t="s">
        <v>145</v>
      </c>
      <c r="C254" s="9" t="s">
        <v>153</v>
      </c>
      <c r="D254" s="80" t="s">
        <v>33</v>
      </c>
      <c r="E254" s="83"/>
      <c r="F254" s="84"/>
      <c r="G254" s="11">
        <f>G255</f>
        <v>1087000</v>
      </c>
      <c r="H254" s="11">
        <f t="shared" si="103"/>
        <v>0</v>
      </c>
      <c r="I254" s="11">
        <f t="shared" si="103"/>
        <v>0</v>
      </c>
      <c r="J254" s="11">
        <f t="shared" si="103"/>
        <v>0</v>
      </c>
      <c r="K254" s="11">
        <f t="shared" si="103"/>
        <v>1087000</v>
      </c>
    </row>
    <row r="255" spans="1:11">
      <c r="A255" s="9" t="s">
        <v>46</v>
      </c>
      <c r="B255" s="9" t="s">
        <v>145</v>
      </c>
      <c r="C255" s="9" t="s">
        <v>153</v>
      </c>
      <c r="D255" s="9" t="s">
        <v>33</v>
      </c>
      <c r="E255" s="9" t="s">
        <v>276</v>
      </c>
      <c r="F255" s="10" t="s">
        <v>149</v>
      </c>
      <c r="G255" s="12">
        <f t="shared" ref="G255" si="104">H255+I255+J255+K255</f>
        <v>1087000</v>
      </c>
      <c r="H255" s="12">
        <v>0</v>
      </c>
      <c r="I255" s="12">
        <v>0</v>
      </c>
      <c r="J255" s="12">
        <v>0</v>
      </c>
      <c r="K255" s="12">
        <v>1087000</v>
      </c>
    </row>
    <row r="256" spans="1:11">
      <c r="A256" s="80" t="s">
        <v>46</v>
      </c>
      <c r="B256" s="80" t="s">
        <v>145</v>
      </c>
      <c r="C256" s="80" t="s">
        <v>154</v>
      </c>
      <c r="D256" s="80"/>
      <c r="E256" s="80"/>
      <c r="F256" s="81"/>
      <c r="G256" s="11">
        <f>G257</f>
        <v>215000</v>
      </c>
      <c r="H256" s="11">
        <f t="shared" ref="H256:K258" si="105">H257</f>
        <v>0</v>
      </c>
      <c r="I256" s="11">
        <f t="shared" si="105"/>
        <v>0</v>
      </c>
      <c r="J256" s="11">
        <f t="shared" si="105"/>
        <v>0</v>
      </c>
      <c r="K256" s="11">
        <f t="shared" si="105"/>
        <v>215000</v>
      </c>
    </row>
    <row r="257" spans="1:11">
      <c r="A257" s="9" t="s">
        <v>46</v>
      </c>
      <c r="B257" s="9" t="s">
        <v>145</v>
      </c>
      <c r="C257" s="9" t="s">
        <v>154</v>
      </c>
      <c r="D257" s="80" t="s">
        <v>29</v>
      </c>
      <c r="E257" s="9"/>
      <c r="F257" s="10"/>
      <c r="G257" s="12">
        <f>G258</f>
        <v>215000</v>
      </c>
      <c r="H257" s="12">
        <f t="shared" si="105"/>
        <v>0</v>
      </c>
      <c r="I257" s="12">
        <f t="shared" si="105"/>
        <v>0</v>
      </c>
      <c r="J257" s="12">
        <f t="shared" si="105"/>
        <v>0</v>
      </c>
      <c r="K257" s="12">
        <f t="shared" si="105"/>
        <v>215000</v>
      </c>
    </row>
    <row r="258" spans="1:11">
      <c r="A258" s="9" t="s">
        <v>46</v>
      </c>
      <c r="B258" s="9" t="s">
        <v>145</v>
      </c>
      <c r="C258" s="9" t="s">
        <v>154</v>
      </c>
      <c r="D258" s="80" t="s">
        <v>33</v>
      </c>
      <c r="E258" s="9"/>
      <c r="F258" s="10"/>
      <c r="G258" s="12">
        <f>G259</f>
        <v>215000</v>
      </c>
      <c r="H258" s="12">
        <f t="shared" si="105"/>
        <v>0</v>
      </c>
      <c r="I258" s="12">
        <f t="shared" si="105"/>
        <v>0</v>
      </c>
      <c r="J258" s="12">
        <f t="shared" si="105"/>
        <v>0</v>
      </c>
      <c r="K258" s="12">
        <f t="shared" si="105"/>
        <v>215000</v>
      </c>
    </row>
    <row r="259" spans="1:11">
      <c r="A259" s="9" t="s">
        <v>46</v>
      </c>
      <c r="B259" s="9" t="s">
        <v>145</v>
      </c>
      <c r="C259" s="9" t="s">
        <v>154</v>
      </c>
      <c r="D259" s="9" t="s">
        <v>33</v>
      </c>
      <c r="E259" s="9" t="s">
        <v>32</v>
      </c>
      <c r="F259" s="10" t="s">
        <v>149</v>
      </c>
      <c r="G259" s="12">
        <f t="shared" ref="G259" si="106">H259+I259+J259+K259</f>
        <v>215000</v>
      </c>
      <c r="H259" s="12">
        <v>0</v>
      </c>
      <c r="I259" s="12">
        <v>0</v>
      </c>
      <c r="J259" s="12">
        <v>0</v>
      </c>
      <c r="K259" s="12">
        <v>215000</v>
      </c>
    </row>
    <row r="260" spans="1:11">
      <c r="A260" s="80" t="s">
        <v>46</v>
      </c>
      <c r="B260" s="80" t="s">
        <v>145</v>
      </c>
      <c r="C260" s="80" t="s">
        <v>155</v>
      </c>
      <c r="D260" s="80"/>
      <c r="E260" s="80"/>
      <c r="F260" s="81"/>
      <c r="G260" s="11">
        <f>G261</f>
        <v>21012145</v>
      </c>
      <c r="H260" s="11">
        <f t="shared" ref="H260:K261" si="107">H261</f>
        <v>0</v>
      </c>
      <c r="I260" s="11">
        <f t="shared" si="107"/>
        <v>0</v>
      </c>
      <c r="J260" s="11">
        <f t="shared" si="107"/>
        <v>0</v>
      </c>
      <c r="K260" s="11">
        <f t="shared" si="107"/>
        <v>21012145</v>
      </c>
    </row>
    <row r="261" spans="1:11">
      <c r="A261" s="9" t="s">
        <v>46</v>
      </c>
      <c r="B261" s="9" t="s">
        <v>145</v>
      </c>
      <c r="C261" s="9" t="s">
        <v>155</v>
      </c>
      <c r="D261" s="80" t="s">
        <v>88</v>
      </c>
      <c r="E261" s="80"/>
      <c r="F261" s="81"/>
      <c r="G261" s="11">
        <f>G262</f>
        <v>21012145</v>
      </c>
      <c r="H261" s="11">
        <f t="shared" si="107"/>
        <v>0</v>
      </c>
      <c r="I261" s="11">
        <f t="shared" si="107"/>
        <v>0</v>
      </c>
      <c r="J261" s="11">
        <f t="shared" si="107"/>
        <v>0</v>
      </c>
      <c r="K261" s="11">
        <f t="shared" si="107"/>
        <v>21012145</v>
      </c>
    </row>
    <row r="262" spans="1:11">
      <c r="A262" s="9" t="s">
        <v>46</v>
      </c>
      <c r="B262" s="9" t="s">
        <v>145</v>
      </c>
      <c r="C262" s="9" t="s">
        <v>155</v>
      </c>
      <c r="D262" s="80" t="s">
        <v>150</v>
      </c>
      <c r="E262" s="80"/>
      <c r="F262" s="81"/>
      <c r="G262" s="11">
        <f>G263+G264</f>
        <v>21012145</v>
      </c>
      <c r="H262" s="11">
        <f t="shared" ref="H262:K262" si="108">H263+H264</f>
        <v>0</v>
      </c>
      <c r="I262" s="11">
        <f t="shared" si="108"/>
        <v>0</v>
      </c>
      <c r="J262" s="11">
        <f t="shared" si="108"/>
        <v>0</v>
      </c>
      <c r="K262" s="11">
        <f t="shared" si="108"/>
        <v>21012145</v>
      </c>
    </row>
    <row r="263" spans="1:11">
      <c r="A263" s="9" t="s">
        <v>46</v>
      </c>
      <c r="B263" s="9" t="s">
        <v>145</v>
      </c>
      <c r="C263" s="9" t="s">
        <v>155</v>
      </c>
      <c r="D263" s="9" t="s">
        <v>150</v>
      </c>
      <c r="E263" s="9" t="s">
        <v>151</v>
      </c>
      <c r="F263" s="10" t="s">
        <v>149</v>
      </c>
      <c r="G263" s="12">
        <f t="shared" ref="G263" si="109">H263+I263+J263+K263</f>
        <v>15200000</v>
      </c>
      <c r="H263" s="12">
        <v>0</v>
      </c>
      <c r="I263" s="12">
        <v>0</v>
      </c>
      <c r="J263" s="12">
        <v>0</v>
      </c>
      <c r="K263" s="12">
        <v>15200000</v>
      </c>
    </row>
    <row r="264" spans="1:11">
      <c r="A264" s="9" t="s">
        <v>46</v>
      </c>
      <c r="B264" s="9" t="s">
        <v>145</v>
      </c>
      <c r="C264" s="9" t="s">
        <v>155</v>
      </c>
      <c r="D264" s="9" t="s">
        <v>150</v>
      </c>
      <c r="E264" s="9" t="s">
        <v>89</v>
      </c>
      <c r="F264" s="10" t="s">
        <v>149</v>
      </c>
      <c r="G264" s="12">
        <f>H264+I264+J264+K264</f>
        <v>5812145</v>
      </c>
      <c r="H264" s="12">
        <v>0</v>
      </c>
      <c r="I264" s="12">
        <v>0</v>
      </c>
      <c r="J264" s="12">
        <v>0</v>
      </c>
      <c r="K264" s="12">
        <v>5812145</v>
      </c>
    </row>
    <row r="265" spans="1:11">
      <c r="A265" s="80" t="s">
        <v>46</v>
      </c>
      <c r="B265" s="80" t="s">
        <v>145</v>
      </c>
      <c r="C265" s="80" t="s">
        <v>156</v>
      </c>
      <c r="D265" s="80"/>
      <c r="E265" s="80"/>
      <c r="F265" s="81"/>
      <c r="G265" s="11">
        <f>G266</f>
        <v>2617128</v>
      </c>
      <c r="H265" s="11">
        <f t="shared" ref="H265:K266" si="110">H266</f>
        <v>0</v>
      </c>
      <c r="I265" s="11">
        <f t="shared" si="110"/>
        <v>0</v>
      </c>
      <c r="J265" s="11">
        <f t="shared" si="110"/>
        <v>0</v>
      </c>
      <c r="K265" s="11">
        <f t="shared" si="110"/>
        <v>2617128</v>
      </c>
    </row>
    <row r="266" spans="1:11">
      <c r="A266" s="9" t="s">
        <v>46</v>
      </c>
      <c r="B266" s="9" t="s">
        <v>145</v>
      </c>
      <c r="C266" s="9" t="s">
        <v>156</v>
      </c>
      <c r="D266" s="80" t="s">
        <v>88</v>
      </c>
      <c r="E266" s="80"/>
      <c r="F266" s="81"/>
      <c r="G266" s="11">
        <f>G267</f>
        <v>2617128</v>
      </c>
      <c r="H266" s="11">
        <f t="shared" si="110"/>
        <v>0</v>
      </c>
      <c r="I266" s="11">
        <f t="shared" si="110"/>
        <v>0</v>
      </c>
      <c r="J266" s="11">
        <f t="shared" si="110"/>
        <v>0</v>
      </c>
      <c r="K266" s="11">
        <f t="shared" si="110"/>
        <v>2617128</v>
      </c>
    </row>
    <row r="267" spans="1:11">
      <c r="A267" s="9" t="s">
        <v>46</v>
      </c>
      <c r="B267" s="9" t="s">
        <v>145</v>
      </c>
      <c r="C267" s="9" t="s">
        <v>156</v>
      </c>
      <c r="D267" s="80" t="s">
        <v>150</v>
      </c>
      <c r="E267" s="80"/>
      <c r="F267" s="81"/>
      <c r="G267" s="11">
        <f>G268+G269</f>
        <v>2617128</v>
      </c>
      <c r="H267" s="11">
        <f t="shared" ref="H267:K267" si="111">H268+H269</f>
        <v>0</v>
      </c>
      <c r="I267" s="11">
        <f t="shared" si="111"/>
        <v>0</v>
      </c>
      <c r="J267" s="11">
        <f t="shared" si="111"/>
        <v>0</v>
      </c>
      <c r="K267" s="11">
        <f t="shared" si="111"/>
        <v>2617128</v>
      </c>
    </row>
    <row r="268" spans="1:11">
      <c r="A268" s="9" t="s">
        <v>46</v>
      </c>
      <c r="B268" s="9" t="s">
        <v>145</v>
      </c>
      <c r="C268" s="9" t="s">
        <v>156</v>
      </c>
      <c r="D268" s="9" t="s">
        <v>150</v>
      </c>
      <c r="E268" s="9" t="s">
        <v>151</v>
      </c>
      <c r="F268" s="10" t="s">
        <v>149</v>
      </c>
      <c r="G268" s="12">
        <f t="shared" ref="G268:G269" si="112">H268+I268+J268+K268</f>
        <v>396060</v>
      </c>
      <c r="H268" s="12">
        <v>0</v>
      </c>
      <c r="I268" s="12">
        <v>0</v>
      </c>
      <c r="J268" s="12">
        <v>0</v>
      </c>
      <c r="K268" s="12">
        <v>396060</v>
      </c>
    </row>
    <row r="269" spans="1:11">
      <c r="A269" s="9" t="s">
        <v>46</v>
      </c>
      <c r="B269" s="9" t="s">
        <v>145</v>
      </c>
      <c r="C269" s="9" t="s">
        <v>156</v>
      </c>
      <c r="D269" s="9" t="s">
        <v>150</v>
      </c>
      <c r="E269" s="9" t="s">
        <v>89</v>
      </c>
      <c r="F269" s="10" t="s">
        <v>149</v>
      </c>
      <c r="G269" s="12">
        <f t="shared" si="112"/>
        <v>2221068</v>
      </c>
      <c r="H269" s="12">
        <v>0</v>
      </c>
      <c r="I269" s="12">
        <v>0</v>
      </c>
      <c r="J269" s="12">
        <v>0</v>
      </c>
      <c r="K269" s="12">
        <v>2221068</v>
      </c>
    </row>
    <row r="270" spans="1:11">
      <c r="A270" s="80" t="s">
        <v>46</v>
      </c>
      <c r="B270" s="80" t="s">
        <v>145</v>
      </c>
      <c r="C270" s="20" t="s">
        <v>157</v>
      </c>
      <c r="D270" s="80"/>
      <c r="E270" s="80"/>
      <c r="F270" s="81"/>
      <c r="G270" s="11">
        <f>G271</f>
        <v>5904400</v>
      </c>
      <c r="H270" s="11">
        <f t="shared" ref="H270:K273" si="113">H271</f>
        <v>0</v>
      </c>
      <c r="I270" s="11">
        <f t="shared" si="113"/>
        <v>0</v>
      </c>
      <c r="J270" s="11">
        <f t="shared" si="113"/>
        <v>0</v>
      </c>
      <c r="K270" s="11">
        <f t="shared" si="113"/>
        <v>3450000</v>
      </c>
    </row>
    <row r="271" spans="1:11">
      <c r="A271" s="80" t="s">
        <v>46</v>
      </c>
      <c r="B271" s="80" t="s">
        <v>145</v>
      </c>
      <c r="C271" s="80" t="s">
        <v>158</v>
      </c>
      <c r="D271" s="80"/>
      <c r="E271" s="80"/>
      <c r="F271" s="81"/>
      <c r="G271" s="11">
        <f>G272</f>
        <v>5904400</v>
      </c>
      <c r="H271" s="11">
        <f t="shared" si="113"/>
        <v>0</v>
      </c>
      <c r="I271" s="11">
        <f t="shared" si="113"/>
        <v>0</v>
      </c>
      <c r="J271" s="11">
        <f t="shared" si="113"/>
        <v>0</v>
      </c>
      <c r="K271" s="11">
        <f t="shared" si="113"/>
        <v>3450000</v>
      </c>
    </row>
    <row r="272" spans="1:11">
      <c r="A272" s="80" t="s">
        <v>46</v>
      </c>
      <c r="B272" s="80" t="s">
        <v>145</v>
      </c>
      <c r="C272" s="80" t="s">
        <v>159</v>
      </c>
      <c r="D272" s="80"/>
      <c r="E272" s="80"/>
      <c r="F272" s="81"/>
      <c r="G272" s="11">
        <f>G273+G277</f>
        <v>5904400</v>
      </c>
      <c r="H272" s="11">
        <f t="shared" si="113"/>
        <v>0</v>
      </c>
      <c r="I272" s="11">
        <f t="shared" si="113"/>
        <v>0</v>
      </c>
      <c r="J272" s="11">
        <f t="shared" si="113"/>
        <v>0</v>
      </c>
      <c r="K272" s="11">
        <f t="shared" si="113"/>
        <v>3450000</v>
      </c>
    </row>
    <row r="273" spans="1:11">
      <c r="A273" s="9" t="s">
        <v>46</v>
      </c>
      <c r="B273" s="9" t="s">
        <v>145</v>
      </c>
      <c r="C273" s="9" t="s">
        <v>159</v>
      </c>
      <c r="D273" s="9" t="s">
        <v>29</v>
      </c>
      <c r="E273" s="9"/>
      <c r="F273" s="10"/>
      <c r="G273" s="12">
        <f>G274</f>
        <v>3450000</v>
      </c>
      <c r="H273" s="12">
        <f t="shared" si="113"/>
        <v>0</v>
      </c>
      <c r="I273" s="12">
        <f t="shared" si="113"/>
        <v>0</v>
      </c>
      <c r="J273" s="12">
        <f t="shared" si="113"/>
        <v>0</v>
      </c>
      <c r="K273" s="12">
        <f t="shared" si="113"/>
        <v>3450000</v>
      </c>
    </row>
    <row r="274" spans="1:11">
      <c r="A274" s="9" t="s">
        <v>46</v>
      </c>
      <c r="B274" s="9" t="s">
        <v>145</v>
      </c>
      <c r="C274" s="9" t="s">
        <v>159</v>
      </c>
      <c r="D274" s="9" t="s">
        <v>33</v>
      </c>
      <c r="E274" s="9"/>
      <c r="F274" s="10"/>
      <c r="G274" s="12">
        <f>G275+G276</f>
        <v>3450000</v>
      </c>
      <c r="H274" s="12">
        <f t="shared" ref="H274:K274" si="114">H275+H276</f>
        <v>0</v>
      </c>
      <c r="I274" s="12">
        <f t="shared" si="114"/>
        <v>0</v>
      </c>
      <c r="J274" s="12">
        <f t="shared" si="114"/>
        <v>0</v>
      </c>
      <c r="K274" s="12">
        <f t="shared" si="114"/>
        <v>3450000</v>
      </c>
    </row>
    <row r="275" spans="1:11">
      <c r="A275" s="9" t="s">
        <v>46</v>
      </c>
      <c r="B275" s="9" t="s">
        <v>145</v>
      </c>
      <c r="C275" s="9" t="s">
        <v>159</v>
      </c>
      <c r="D275" s="9" t="s">
        <v>33</v>
      </c>
      <c r="E275" s="9" t="s">
        <v>61</v>
      </c>
      <c r="F275" s="10" t="s">
        <v>149</v>
      </c>
      <c r="G275" s="12">
        <f t="shared" ref="G275:G276" si="115">H275+I275+J275+K275</f>
        <v>3350000</v>
      </c>
      <c r="H275" s="12">
        <v>0</v>
      </c>
      <c r="I275" s="12">
        <v>0</v>
      </c>
      <c r="J275" s="12">
        <v>0</v>
      </c>
      <c r="K275" s="12">
        <v>3350000</v>
      </c>
    </row>
    <row r="276" spans="1:11">
      <c r="A276" s="9" t="s">
        <v>46</v>
      </c>
      <c r="B276" s="9" t="s">
        <v>145</v>
      </c>
      <c r="C276" s="9" t="s">
        <v>159</v>
      </c>
      <c r="D276" s="9" t="s">
        <v>33</v>
      </c>
      <c r="E276" s="9" t="s">
        <v>32</v>
      </c>
      <c r="F276" s="10" t="s">
        <v>149</v>
      </c>
      <c r="G276" s="12">
        <f t="shared" si="115"/>
        <v>100000</v>
      </c>
      <c r="H276" s="12">
        <v>0</v>
      </c>
      <c r="I276" s="12">
        <v>0</v>
      </c>
      <c r="J276" s="12">
        <v>0</v>
      </c>
      <c r="K276" s="12">
        <v>100000</v>
      </c>
    </row>
    <row r="277" spans="1:11">
      <c r="A277" s="9" t="s">
        <v>46</v>
      </c>
      <c r="B277" s="9" t="s">
        <v>145</v>
      </c>
      <c r="C277" s="9" t="s">
        <v>159</v>
      </c>
      <c r="D277" s="9" t="s">
        <v>88</v>
      </c>
      <c r="E277" s="9"/>
      <c r="F277" s="10"/>
      <c r="G277" s="12">
        <f>G278</f>
        <v>2454400</v>
      </c>
      <c r="H277" s="12">
        <f t="shared" ref="H277:K277" si="116">H278</f>
        <v>0</v>
      </c>
      <c r="I277" s="12">
        <f t="shared" si="116"/>
        <v>363160</v>
      </c>
      <c r="J277" s="12">
        <f t="shared" si="116"/>
        <v>2091240</v>
      </c>
      <c r="K277" s="12">
        <f t="shared" si="116"/>
        <v>0</v>
      </c>
    </row>
    <row r="278" spans="1:11">
      <c r="A278" s="9" t="s">
        <v>46</v>
      </c>
      <c r="B278" s="9" t="s">
        <v>145</v>
      </c>
      <c r="C278" s="9" t="s">
        <v>159</v>
      </c>
      <c r="D278" s="9" t="s">
        <v>150</v>
      </c>
      <c r="E278" s="9"/>
      <c r="F278" s="10"/>
      <c r="G278" s="12">
        <f>G279+G280</f>
        <v>2454400</v>
      </c>
      <c r="H278" s="12">
        <f t="shared" ref="H278:K278" si="117">H279+H280</f>
        <v>0</v>
      </c>
      <c r="I278" s="12">
        <f t="shared" si="117"/>
        <v>363160</v>
      </c>
      <c r="J278" s="12">
        <f t="shared" si="117"/>
        <v>2091240</v>
      </c>
      <c r="K278" s="12">
        <f t="shared" si="117"/>
        <v>0</v>
      </c>
    </row>
    <row r="279" spans="1:11">
      <c r="A279" s="9" t="s">
        <v>46</v>
      </c>
      <c r="B279" s="9" t="s">
        <v>145</v>
      </c>
      <c r="C279" s="9" t="s">
        <v>159</v>
      </c>
      <c r="D279" s="9" t="s">
        <v>150</v>
      </c>
      <c r="E279" s="9" t="s">
        <v>151</v>
      </c>
      <c r="F279" s="10" t="s">
        <v>149</v>
      </c>
      <c r="G279" s="12">
        <f>H279+I279+J279+K279</f>
        <v>363160</v>
      </c>
      <c r="H279" s="12">
        <v>0</v>
      </c>
      <c r="I279" s="12">
        <v>363160</v>
      </c>
      <c r="J279" s="12">
        <v>0</v>
      </c>
      <c r="K279" s="12">
        <v>0</v>
      </c>
    </row>
    <row r="280" spans="1:11">
      <c r="A280" s="9" t="s">
        <v>46</v>
      </c>
      <c r="B280" s="9" t="s">
        <v>145</v>
      </c>
      <c r="C280" s="9" t="s">
        <v>159</v>
      </c>
      <c r="D280" s="9" t="s">
        <v>150</v>
      </c>
      <c r="E280" s="9" t="s">
        <v>89</v>
      </c>
      <c r="F280" s="10" t="s">
        <v>149</v>
      </c>
      <c r="G280" s="12">
        <f t="shared" ref="G280" si="118">H280+I280+J280+K280</f>
        <v>2091240</v>
      </c>
      <c r="H280" s="12">
        <v>0</v>
      </c>
      <c r="I280" s="12">
        <v>0</v>
      </c>
      <c r="J280" s="12">
        <v>2091240</v>
      </c>
      <c r="K280" s="12">
        <v>0</v>
      </c>
    </row>
    <row r="281" spans="1:11">
      <c r="A281" s="80" t="s">
        <v>46</v>
      </c>
      <c r="B281" s="80" t="s">
        <v>163</v>
      </c>
      <c r="C281" s="80"/>
      <c r="D281" s="80"/>
      <c r="E281" s="80"/>
      <c r="F281" s="81"/>
      <c r="G281" s="11">
        <f>G282</f>
        <v>34892525.159999996</v>
      </c>
      <c r="H281" s="11">
        <v>2700000</v>
      </c>
      <c r="I281" s="11">
        <v>4049333.5</v>
      </c>
      <c r="J281" s="11">
        <v>3782666.5</v>
      </c>
      <c r="K281" s="11">
        <v>24360525.159999996</v>
      </c>
    </row>
    <row r="282" spans="1:11">
      <c r="A282" s="9" t="s">
        <v>46</v>
      </c>
      <c r="B282" s="9" t="s">
        <v>163</v>
      </c>
      <c r="C282" s="9"/>
      <c r="D282" s="9"/>
      <c r="E282" s="9"/>
      <c r="F282" s="10"/>
      <c r="G282" s="12">
        <f>G283+G292</f>
        <v>34892525.159999996</v>
      </c>
      <c r="H282" s="12">
        <f t="shared" ref="H282:K282" si="119">H283+H292</f>
        <v>2700000</v>
      </c>
      <c r="I282" s="12">
        <f t="shared" si="119"/>
        <v>4049333.5</v>
      </c>
      <c r="J282" s="12">
        <f t="shared" si="119"/>
        <v>3782666.5</v>
      </c>
      <c r="K282" s="12">
        <f t="shared" si="119"/>
        <v>24360525.159999996</v>
      </c>
    </row>
    <row r="283" spans="1:11">
      <c r="A283" s="9" t="s">
        <v>46</v>
      </c>
      <c r="B283" s="9" t="s">
        <v>163</v>
      </c>
      <c r="C283" s="20" t="s">
        <v>146</v>
      </c>
      <c r="D283" s="9"/>
      <c r="E283" s="9"/>
      <c r="F283" s="10"/>
      <c r="G283" s="12">
        <f>G284</f>
        <v>8587024</v>
      </c>
      <c r="H283" s="12">
        <f t="shared" ref="H283:K286" si="120">H284</f>
        <v>1625000</v>
      </c>
      <c r="I283" s="12">
        <f t="shared" si="120"/>
        <v>1625000</v>
      </c>
      <c r="J283" s="12">
        <f t="shared" si="120"/>
        <v>1625000</v>
      </c>
      <c r="K283" s="12">
        <f t="shared" si="120"/>
        <v>3712024</v>
      </c>
    </row>
    <row r="284" spans="1:11">
      <c r="A284" s="9" t="s">
        <v>46</v>
      </c>
      <c r="B284" s="9" t="s">
        <v>163</v>
      </c>
      <c r="C284" s="9" t="s">
        <v>147</v>
      </c>
      <c r="D284" s="9"/>
      <c r="E284" s="9"/>
      <c r="F284" s="10"/>
      <c r="G284" s="12">
        <f>G285</f>
        <v>8587024</v>
      </c>
      <c r="H284" s="12">
        <f t="shared" si="120"/>
        <v>1625000</v>
      </c>
      <c r="I284" s="12">
        <f t="shared" si="120"/>
        <v>1625000</v>
      </c>
      <c r="J284" s="12">
        <f t="shared" si="120"/>
        <v>1625000</v>
      </c>
      <c r="K284" s="12">
        <f t="shared" si="120"/>
        <v>3712024</v>
      </c>
    </row>
    <row r="285" spans="1:11">
      <c r="A285" s="9" t="s">
        <v>46</v>
      </c>
      <c r="B285" s="9" t="s">
        <v>163</v>
      </c>
      <c r="C285" s="9" t="s">
        <v>164</v>
      </c>
      <c r="D285" s="9"/>
      <c r="E285" s="9"/>
      <c r="F285" s="10"/>
      <c r="G285" s="12">
        <f>G286</f>
        <v>8587024</v>
      </c>
      <c r="H285" s="12">
        <f t="shared" si="120"/>
        <v>1625000</v>
      </c>
      <c r="I285" s="12">
        <f t="shared" si="120"/>
        <v>1625000</v>
      </c>
      <c r="J285" s="12">
        <f t="shared" si="120"/>
        <v>1625000</v>
      </c>
      <c r="K285" s="12">
        <f t="shared" si="120"/>
        <v>3712024</v>
      </c>
    </row>
    <row r="286" spans="1:11">
      <c r="A286" s="9" t="s">
        <v>46</v>
      </c>
      <c r="B286" s="9" t="s">
        <v>163</v>
      </c>
      <c r="C286" s="9" t="s">
        <v>164</v>
      </c>
      <c r="D286" s="9" t="s">
        <v>29</v>
      </c>
      <c r="E286" s="9"/>
      <c r="F286" s="10"/>
      <c r="G286" s="12">
        <f>G287</f>
        <v>8587024</v>
      </c>
      <c r="H286" s="12">
        <f t="shared" si="120"/>
        <v>1625000</v>
      </c>
      <c r="I286" s="12">
        <f t="shared" si="120"/>
        <v>1625000</v>
      </c>
      <c r="J286" s="12">
        <f t="shared" si="120"/>
        <v>1625000</v>
      </c>
      <c r="K286" s="12">
        <f t="shared" si="120"/>
        <v>3712024</v>
      </c>
    </row>
    <row r="287" spans="1:11">
      <c r="A287" s="9" t="s">
        <v>46</v>
      </c>
      <c r="B287" s="9" t="s">
        <v>163</v>
      </c>
      <c r="C287" s="9" t="s">
        <v>164</v>
      </c>
      <c r="D287" s="9" t="s">
        <v>33</v>
      </c>
      <c r="E287" s="9"/>
      <c r="F287" s="10"/>
      <c r="G287" s="12">
        <f>G288+G289+G290+G291</f>
        <v>8587024</v>
      </c>
      <c r="H287" s="12">
        <f t="shared" ref="H287:K287" si="121">H288+H289+H290+H291</f>
        <v>1625000</v>
      </c>
      <c r="I287" s="12">
        <f t="shared" si="121"/>
        <v>1625000</v>
      </c>
      <c r="J287" s="12">
        <f t="shared" si="121"/>
        <v>1625000</v>
      </c>
      <c r="K287" s="12">
        <f t="shared" si="121"/>
        <v>3712024</v>
      </c>
    </row>
    <row r="288" spans="1:11">
      <c r="A288" s="9" t="s">
        <v>46</v>
      </c>
      <c r="B288" s="9" t="s">
        <v>163</v>
      </c>
      <c r="C288" s="9" t="s">
        <v>164</v>
      </c>
      <c r="D288" s="9" t="s">
        <v>33</v>
      </c>
      <c r="E288" s="9" t="s">
        <v>60</v>
      </c>
      <c r="F288" s="10" t="s">
        <v>165</v>
      </c>
      <c r="G288" s="12">
        <f t="shared" ref="G288:G291" si="122">H288+I288+J288+K288</f>
        <v>5000000</v>
      </c>
      <c r="H288" s="12">
        <v>1000000</v>
      </c>
      <c r="I288" s="12">
        <v>1000000</v>
      </c>
      <c r="J288" s="12">
        <v>1000000</v>
      </c>
      <c r="K288" s="12">
        <v>2000000</v>
      </c>
    </row>
    <row r="289" spans="1:11">
      <c r="A289" s="9" t="s">
        <v>46</v>
      </c>
      <c r="B289" s="9" t="s">
        <v>163</v>
      </c>
      <c r="C289" s="9" t="s">
        <v>164</v>
      </c>
      <c r="D289" s="9" t="s">
        <v>33</v>
      </c>
      <c r="E289" s="9" t="s">
        <v>61</v>
      </c>
      <c r="F289" s="10" t="s">
        <v>165</v>
      </c>
      <c r="G289" s="12">
        <f t="shared" si="122"/>
        <v>3154245</v>
      </c>
      <c r="H289" s="12">
        <v>625000</v>
      </c>
      <c r="I289" s="12">
        <v>625000</v>
      </c>
      <c r="J289" s="12">
        <v>625000</v>
      </c>
      <c r="K289" s="12">
        <v>1279245</v>
      </c>
    </row>
    <row r="290" spans="1:11">
      <c r="A290" s="9" t="s">
        <v>46</v>
      </c>
      <c r="B290" s="9" t="s">
        <v>163</v>
      </c>
      <c r="C290" s="9" t="s">
        <v>164</v>
      </c>
      <c r="D290" s="9" t="s">
        <v>33</v>
      </c>
      <c r="E290" s="9" t="s">
        <v>32</v>
      </c>
      <c r="F290" s="10" t="s">
        <v>165</v>
      </c>
      <c r="G290" s="12">
        <f t="shared" si="122"/>
        <v>22774</v>
      </c>
      <c r="H290" s="12">
        <v>0</v>
      </c>
      <c r="I290" s="12">
        <v>0</v>
      </c>
      <c r="J290" s="12">
        <v>0</v>
      </c>
      <c r="K290" s="12">
        <v>22774</v>
      </c>
    </row>
    <row r="291" spans="1:11">
      <c r="A291" s="9" t="s">
        <v>46</v>
      </c>
      <c r="B291" s="9" t="s">
        <v>163</v>
      </c>
      <c r="C291" s="9" t="s">
        <v>164</v>
      </c>
      <c r="D291" s="9" t="s">
        <v>33</v>
      </c>
      <c r="E291" s="9" t="s">
        <v>36</v>
      </c>
      <c r="F291" s="10" t="s">
        <v>165</v>
      </c>
      <c r="G291" s="12">
        <f t="shared" si="122"/>
        <v>410005</v>
      </c>
      <c r="H291" s="12">
        <v>0</v>
      </c>
      <c r="I291" s="12">
        <v>0</v>
      </c>
      <c r="J291" s="12">
        <v>0</v>
      </c>
      <c r="K291" s="12">
        <v>410005</v>
      </c>
    </row>
    <row r="292" spans="1:11">
      <c r="A292" s="80" t="s">
        <v>46</v>
      </c>
      <c r="B292" s="80" t="s">
        <v>163</v>
      </c>
      <c r="C292" s="20" t="s">
        <v>166</v>
      </c>
      <c r="D292" s="80"/>
      <c r="E292" s="41"/>
      <c r="F292" s="42"/>
      <c r="G292" s="43">
        <f>G293</f>
        <v>26305501.159999996</v>
      </c>
      <c r="H292" s="11">
        <f t="shared" ref="H292:K292" si="123">H293</f>
        <v>1075000</v>
      </c>
      <c r="I292" s="11">
        <f t="shared" si="123"/>
        <v>2424333.5</v>
      </c>
      <c r="J292" s="11">
        <f t="shared" si="123"/>
        <v>2157666.5</v>
      </c>
      <c r="K292" s="11">
        <f t="shared" si="123"/>
        <v>20648501.159999996</v>
      </c>
    </row>
    <row r="293" spans="1:11">
      <c r="A293" s="80" t="s">
        <v>46</v>
      </c>
      <c r="B293" s="80" t="s">
        <v>163</v>
      </c>
      <c r="C293" s="80" t="s">
        <v>167</v>
      </c>
      <c r="D293" s="80"/>
      <c r="E293" s="41"/>
      <c r="F293" s="42"/>
      <c r="G293" s="11">
        <f>G294+G300+G308+G312</f>
        <v>26305501.159999996</v>
      </c>
      <c r="H293" s="11">
        <f>H294+H300+H308+H312</f>
        <v>1075000</v>
      </c>
      <c r="I293" s="11">
        <f>I294+I300+I308+I312</f>
        <v>2424333.5</v>
      </c>
      <c r="J293" s="11">
        <f>J294+J300+J308+J312</f>
        <v>2157666.5</v>
      </c>
      <c r="K293" s="11">
        <f>K294+K300+K308+K312</f>
        <v>20648501.159999996</v>
      </c>
    </row>
    <row r="294" spans="1:11">
      <c r="A294" s="80" t="s">
        <v>46</v>
      </c>
      <c r="B294" s="80" t="s">
        <v>163</v>
      </c>
      <c r="C294" s="80" t="s">
        <v>168</v>
      </c>
      <c r="D294" s="80"/>
      <c r="E294" s="80"/>
      <c r="F294" s="81"/>
      <c r="G294" s="11">
        <f>G295</f>
        <v>950500</v>
      </c>
      <c r="H294" s="11">
        <f t="shared" ref="H294:K295" si="124">H295</f>
        <v>75000</v>
      </c>
      <c r="I294" s="11">
        <f t="shared" si="124"/>
        <v>75000</v>
      </c>
      <c r="J294" s="11">
        <f t="shared" si="124"/>
        <v>75000</v>
      </c>
      <c r="K294" s="11">
        <f t="shared" si="124"/>
        <v>725500</v>
      </c>
    </row>
    <row r="295" spans="1:11">
      <c r="A295" s="9" t="s">
        <v>46</v>
      </c>
      <c r="B295" s="9" t="s">
        <v>163</v>
      </c>
      <c r="C295" s="9" t="s">
        <v>168</v>
      </c>
      <c r="D295" s="9" t="s">
        <v>29</v>
      </c>
      <c r="E295" s="9"/>
      <c r="F295" s="10"/>
      <c r="G295" s="12">
        <f>G296</f>
        <v>950500</v>
      </c>
      <c r="H295" s="12">
        <f t="shared" si="124"/>
        <v>75000</v>
      </c>
      <c r="I295" s="12">
        <f t="shared" si="124"/>
        <v>75000</v>
      </c>
      <c r="J295" s="12">
        <f t="shared" si="124"/>
        <v>75000</v>
      </c>
      <c r="K295" s="12">
        <f t="shared" si="124"/>
        <v>725500</v>
      </c>
    </row>
    <row r="296" spans="1:11">
      <c r="A296" s="9" t="s">
        <v>46</v>
      </c>
      <c r="B296" s="9" t="s">
        <v>163</v>
      </c>
      <c r="C296" s="9" t="s">
        <v>168</v>
      </c>
      <c r="D296" s="9" t="s">
        <v>33</v>
      </c>
      <c r="E296" s="9"/>
      <c r="F296" s="10"/>
      <c r="G296" s="12">
        <f>G297+G298+G299</f>
        <v>950500</v>
      </c>
      <c r="H296" s="12">
        <f>H297+H298+H299</f>
        <v>75000</v>
      </c>
      <c r="I296" s="12">
        <f t="shared" ref="I296:K296" si="125">I297+I298+I299</f>
        <v>75000</v>
      </c>
      <c r="J296" s="12">
        <f t="shared" si="125"/>
        <v>75000</v>
      </c>
      <c r="K296" s="12">
        <f t="shared" si="125"/>
        <v>725500</v>
      </c>
    </row>
    <row r="297" spans="1:11">
      <c r="A297" s="9" t="s">
        <v>46</v>
      </c>
      <c r="B297" s="9" t="s">
        <v>163</v>
      </c>
      <c r="C297" s="9" t="s">
        <v>168</v>
      </c>
      <c r="D297" s="9" t="s">
        <v>33</v>
      </c>
      <c r="E297" s="9" t="s">
        <v>61</v>
      </c>
      <c r="F297" s="10" t="s">
        <v>169</v>
      </c>
      <c r="G297" s="12">
        <f t="shared" ref="G297:G299" si="126">H297+I297+J297+K297</f>
        <v>300000</v>
      </c>
      <c r="H297" s="12">
        <v>75000</v>
      </c>
      <c r="I297" s="12">
        <v>75000</v>
      </c>
      <c r="J297" s="12">
        <v>75000</v>
      </c>
      <c r="K297" s="12">
        <v>75000</v>
      </c>
    </row>
    <row r="298" spans="1:11">
      <c r="A298" s="9" t="s">
        <v>46</v>
      </c>
      <c r="B298" s="9" t="s">
        <v>163</v>
      </c>
      <c r="C298" s="9" t="s">
        <v>168</v>
      </c>
      <c r="D298" s="9" t="s">
        <v>33</v>
      </c>
      <c r="E298" s="9" t="s">
        <v>32</v>
      </c>
      <c r="F298" s="10" t="s">
        <v>169</v>
      </c>
      <c r="G298" s="12">
        <f t="shared" si="126"/>
        <v>300000</v>
      </c>
      <c r="H298" s="12">
        <v>0</v>
      </c>
      <c r="I298" s="12">
        <v>0</v>
      </c>
      <c r="J298" s="12">
        <v>0</v>
      </c>
      <c r="K298" s="12">
        <v>300000</v>
      </c>
    </row>
    <row r="299" spans="1:11">
      <c r="A299" s="9" t="s">
        <v>46</v>
      </c>
      <c r="B299" s="9" t="s">
        <v>163</v>
      </c>
      <c r="C299" s="9" t="s">
        <v>168</v>
      </c>
      <c r="D299" s="9" t="s">
        <v>33</v>
      </c>
      <c r="E299" s="9" t="s">
        <v>36</v>
      </c>
      <c r="F299" s="10" t="s">
        <v>169</v>
      </c>
      <c r="G299" s="12">
        <f t="shared" si="126"/>
        <v>350500</v>
      </c>
      <c r="H299" s="12">
        <v>0</v>
      </c>
      <c r="I299" s="12">
        <v>0</v>
      </c>
      <c r="J299" s="12">
        <v>0</v>
      </c>
      <c r="K299" s="12">
        <v>350500</v>
      </c>
    </row>
    <row r="300" spans="1:11">
      <c r="A300" s="80" t="s">
        <v>46</v>
      </c>
      <c r="B300" s="80" t="s">
        <v>163</v>
      </c>
      <c r="C300" s="80" t="s">
        <v>170</v>
      </c>
      <c r="D300" s="80"/>
      <c r="E300" s="80"/>
      <c r="F300" s="81"/>
      <c r="G300" s="11">
        <f>G301</f>
        <v>23273001.159999996</v>
      </c>
      <c r="H300" s="11">
        <f t="shared" ref="H300:K301" si="127">H301</f>
        <v>1000000</v>
      </c>
      <c r="I300" s="11">
        <f t="shared" si="127"/>
        <v>1350000</v>
      </c>
      <c r="J300" s="11">
        <f t="shared" si="127"/>
        <v>1000000</v>
      </c>
      <c r="K300" s="11">
        <f t="shared" si="127"/>
        <v>19923001.159999996</v>
      </c>
    </row>
    <row r="301" spans="1:11">
      <c r="A301" s="9" t="s">
        <v>46</v>
      </c>
      <c r="B301" s="9" t="s">
        <v>163</v>
      </c>
      <c r="C301" s="9" t="s">
        <v>170</v>
      </c>
      <c r="D301" s="9" t="s">
        <v>29</v>
      </c>
      <c r="E301" s="9"/>
      <c r="F301" s="10"/>
      <c r="G301" s="12">
        <f>G302</f>
        <v>23273001.159999996</v>
      </c>
      <c r="H301" s="12">
        <f t="shared" si="127"/>
        <v>1000000</v>
      </c>
      <c r="I301" s="12">
        <f t="shared" si="127"/>
        <v>1350000</v>
      </c>
      <c r="J301" s="12">
        <f t="shared" si="127"/>
        <v>1000000</v>
      </c>
      <c r="K301" s="12">
        <f t="shared" si="127"/>
        <v>19923001.159999996</v>
      </c>
    </row>
    <row r="302" spans="1:11">
      <c r="A302" s="9" t="s">
        <v>46</v>
      </c>
      <c r="B302" s="9" t="s">
        <v>163</v>
      </c>
      <c r="C302" s="9" t="s">
        <v>170</v>
      </c>
      <c r="D302" s="9" t="s">
        <v>33</v>
      </c>
      <c r="E302" s="9"/>
      <c r="F302" s="10"/>
      <c r="G302" s="12">
        <f>G303+G306</f>
        <v>23273001.159999996</v>
      </c>
      <c r="H302" s="12">
        <f t="shared" ref="H302:K302" si="128">H303+H306</f>
        <v>1000000</v>
      </c>
      <c r="I302" s="12">
        <f t="shared" si="128"/>
        <v>1350000</v>
      </c>
      <c r="J302" s="12">
        <f t="shared" si="128"/>
        <v>1000000</v>
      </c>
      <c r="K302" s="12">
        <f t="shared" si="128"/>
        <v>19923001.159999996</v>
      </c>
    </row>
    <row r="303" spans="1:11">
      <c r="A303" s="9" t="s">
        <v>46</v>
      </c>
      <c r="B303" s="9" t="s">
        <v>163</v>
      </c>
      <c r="C303" s="9" t="s">
        <v>170</v>
      </c>
      <c r="D303" s="9" t="s">
        <v>33</v>
      </c>
      <c r="E303" s="9" t="s">
        <v>34</v>
      </c>
      <c r="F303" s="10"/>
      <c r="G303" s="12">
        <f>G304+G305</f>
        <v>11784586.6</v>
      </c>
      <c r="H303" s="12">
        <f t="shared" ref="H303:K303" si="129">H304+H305</f>
        <v>1000000</v>
      </c>
      <c r="I303" s="12">
        <f t="shared" si="129"/>
        <v>1350000</v>
      </c>
      <c r="J303" s="12">
        <f t="shared" si="129"/>
        <v>1000000</v>
      </c>
      <c r="K303" s="12">
        <f t="shared" si="129"/>
        <v>8434586.5999999996</v>
      </c>
    </row>
    <row r="304" spans="1:11">
      <c r="A304" s="9" t="s">
        <v>46</v>
      </c>
      <c r="B304" s="9" t="s">
        <v>163</v>
      </c>
      <c r="C304" s="9" t="s">
        <v>170</v>
      </c>
      <c r="D304" s="9" t="s">
        <v>33</v>
      </c>
      <c r="E304" s="9" t="s">
        <v>61</v>
      </c>
      <c r="F304" s="10" t="s">
        <v>165</v>
      </c>
      <c r="G304" s="12">
        <f>H304+I304+J304+K304</f>
        <v>11334586.6</v>
      </c>
      <c r="H304" s="12">
        <v>1000000</v>
      </c>
      <c r="I304" s="12">
        <v>1000000</v>
      </c>
      <c r="J304" s="12">
        <v>1000000</v>
      </c>
      <c r="K304" s="12">
        <v>8334586.5999999996</v>
      </c>
    </row>
    <row r="305" spans="1:11">
      <c r="A305" s="9" t="s">
        <v>46</v>
      </c>
      <c r="B305" s="9" t="s">
        <v>163</v>
      </c>
      <c r="C305" s="9" t="s">
        <v>170</v>
      </c>
      <c r="D305" s="9" t="s">
        <v>33</v>
      </c>
      <c r="E305" s="9" t="s">
        <v>32</v>
      </c>
      <c r="F305" s="10" t="s">
        <v>165</v>
      </c>
      <c r="G305" s="12">
        <f>H305+I305+J305+K305</f>
        <v>450000</v>
      </c>
      <c r="H305" s="12">
        <v>0</v>
      </c>
      <c r="I305" s="12">
        <v>350000</v>
      </c>
      <c r="J305" s="12">
        <v>0</v>
      </c>
      <c r="K305" s="12">
        <v>100000</v>
      </c>
    </row>
    <row r="306" spans="1:11">
      <c r="A306" s="9" t="s">
        <v>46</v>
      </c>
      <c r="B306" s="9" t="s">
        <v>163</v>
      </c>
      <c r="C306" s="9" t="s">
        <v>170</v>
      </c>
      <c r="D306" s="9" t="s">
        <v>33</v>
      </c>
      <c r="E306" s="9" t="s">
        <v>35</v>
      </c>
      <c r="F306" s="10"/>
      <c r="G306" s="12">
        <f>G307</f>
        <v>11488414.559999999</v>
      </c>
      <c r="H306" s="12">
        <f t="shared" ref="H306:K306" si="130">H307</f>
        <v>0</v>
      </c>
      <c r="I306" s="12">
        <f t="shared" si="130"/>
        <v>0</v>
      </c>
      <c r="J306" s="12">
        <f t="shared" si="130"/>
        <v>0</v>
      </c>
      <c r="K306" s="12">
        <f t="shared" si="130"/>
        <v>11488414.559999999</v>
      </c>
    </row>
    <row r="307" spans="1:11">
      <c r="A307" s="9" t="s">
        <v>46</v>
      </c>
      <c r="B307" s="9" t="s">
        <v>163</v>
      </c>
      <c r="C307" s="9" t="s">
        <v>170</v>
      </c>
      <c r="D307" s="9" t="s">
        <v>33</v>
      </c>
      <c r="E307" s="9" t="s">
        <v>36</v>
      </c>
      <c r="F307" s="10" t="s">
        <v>165</v>
      </c>
      <c r="G307" s="12">
        <f t="shared" ref="G307" si="131">H307+I307+J307+K307</f>
        <v>11488414.559999999</v>
      </c>
      <c r="H307" s="12">
        <v>0</v>
      </c>
      <c r="I307" s="12">
        <v>0</v>
      </c>
      <c r="J307" s="12">
        <v>0</v>
      </c>
      <c r="K307" s="12">
        <v>11488414.559999999</v>
      </c>
    </row>
    <row r="308" spans="1:11">
      <c r="A308" s="80" t="s">
        <v>46</v>
      </c>
      <c r="B308" s="80" t="s">
        <v>163</v>
      </c>
      <c r="C308" s="80" t="s">
        <v>171</v>
      </c>
      <c r="D308" s="80"/>
      <c r="E308" s="80"/>
      <c r="F308" s="81"/>
      <c r="G308" s="11">
        <v>625000</v>
      </c>
      <c r="H308" s="11">
        <v>0</v>
      </c>
      <c r="I308" s="11">
        <v>300000</v>
      </c>
      <c r="J308" s="11">
        <v>325000</v>
      </c>
      <c r="K308" s="11">
        <v>0</v>
      </c>
    </row>
    <row r="309" spans="1:11">
      <c r="A309" s="9" t="s">
        <v>46</v>
      </c>
      <c r="B309" s="9" t="s">
        <v>163</v>
      </c>
      <c r="C309" s="9" t="s">
        <v>171</v>
      </c>
      <c r="D309" s="9" t="s">
        <v>29</v>
      </c>
      <c r="E309" s="9"/>
      <c r="F309" s="10"/>
      <c r="G309" s="12">
        <v>625000</v>
      </c>
      <c r="H309" s="12">
        <v>0</v>
      </c>
      <c r="I309" s="12">
        <v>300000</v>
      </c>
      <c r="J309" s="12">
        <v>325000</v>
      </c>
      <c r="K309" s="12">
        <v>0</v>
      </c>
    </row>
    <row r="310" spans="1:11">
      <c r="A310" s="9" t="s">
        <v>46</v>
      </c>
      <c r="B310" s="9" t="s">
        <v>163</v>
      </c>
      <c r="C310" s="9" t="s">
        <v>171</v>
      </c>
      <c r="D310" s="9" t="s">
        <v>33</v>
      </c>
      <c r="E310" s="9" t="s">
        <v>61</v>
      </c>
      <c r="F310" s="10" t="s">
        <v>165</v>
      </c>
      <c r="G310" s="12">
        <f t="shared" ref="G310:G311" si="132">H310+I310+J310+K310</f>
        <v>600000</v>
      </c>
      <c r="H310" s="12">
        <v>0</v>
      </c>
      <c r="I310" s="12">
        <v>300000</v>
      </c>
      <c r="J310" s="12">
        <v>300000</v>
      </c>
      <c r="K310" s="12">
        <v>0</v>
      </c>
    </row>
    <row r="311" spans="1:11">
      <c r="A311" s="9" t="s">
        <v>46</v>
      </c>
      <c r="B311" s="9" t="s">
        <v>163</v>
      </c>
      <c r="C311" s="9" t="s">
        <v>171</v>
      </c>
      <c r="D311" s="9" t="s">
        <v>33</v>
      </c>
      <c r="E311" s="9" t="s">
        <v>32</v>
      </c>
      <c r="F311" s="10" t="s">
        <v>165</v>
      </c>
      <c r="G311" s="12">
        <f t="shared" si="132"/>
        <v>25000</v>
      </c>
      <c r="H311" s="12">
        <v>0</v>
      </c>
      <c r="I311" s="12">
        <v>0</v>
      </c>
      <c r="J311" s="12">
        <v>25000</v>
      </c>
      <c r="K311" s="12">
        <v>0</v>
      </c>
    </row>
    <row r="312" spans="1:11">
      <c r="A312" s="80" t="s">
        <v>46</v>
      </c>
      <c r="B312" s="80" t="s">
        <v>163</v>
      </c>
      <c r="C312" s="80" t="s">
        <v>172</v>
      </c>
      <c r="D312" s="80"/>
      <c r="E312" s="80"/>
      <c r="F312" s="81"/>
      <c r="G312" s="11">
        <f>G313</f>
        <v>1457000</v>
      </c>
      <c r="H312" s="11">
        <v>0</v>
      </c>
      <c r="I312" s="11">
        <v>699333.5</v>
      </c>
      <c r="J312" s="11">
        <v>757666.5</v>
      </c>
      <c r="K312" s="11">
        <v>0</v>
      </c>
    </row>
    <row r="313" spans="1:11">
      <c r="A313" s="9" t="s">
        <v>46</v>
      </c>
      <c r="B313" s="9" t="s">
        <v>163</v>
      </c>
      <c r="C313" s="9" t="s">
        <v>172</v>
      </c>
      <c r="D313" s="9" t="s">
        <v>29</v>
      </c>
      <c r="E313" s="9"/>
      <c r="F313" s="10"/>
      <c r="G313" s="12">
        <f>G314+G315</f>
        <v>1457000</v>
      </c>
      <c r="H313" s="12">
        <v>0</v>
      </c>
      <c r="I313" s="12">
        <v>699333.5</v>
      </c>
      <c r="J313" s="12">
        <v>757666.5</v>
      </c>
      <c r="K313" s="12">
        <v>0</v>
      </c>
    </row>
    <row r="314" spans="1:11">
      <c r="A314" s="9" t="s">
        <v>46</v>
      </c>
      <c r="B314" s="9" t="s">
        <v>163</v>
      </c>
      <c r="C314" s="9" t="s">
        <v>172</v>
      </c>
      <c r="D314" s="9" t="s">
        <v>33</v>
      </c>
      <c r="E314" s="9" t="s">
        <v>275</v>
      </c>
      <c r="F314" s="10" t="s">
        <v>165</v>
      </c>
      <c r="G314" s="12">
        <f t="shared" ref="G314:G315" si="133">H314+I314+J314+K314</f>
        <v>1398667</v>
      </c>
      <c r="H314" s="12">
        <v>0</v>
      </c>
      <c r="I314" s="12">
        <v>699333.5</v>
      </c>
      <c r="J314" s="12">
        <v>699333.5</v>
      </c>
      <c r="K314" s="12">
        <v>0</v>
      </c>
    </row>
    <row r="315" spans="1:11">
      <c r="A315" s="9" t="s">
        <v>46</v>
      </c>
      <c r="B315" s="9" t="s">
        <v>163</v>
      </c>
      <c r="C315" s="9" t="s">
        <v>172</v>
      </c>
      <c r="D315" s="9" t="s">
        <v>33</v>
      </c>
      <c r="E315" s="9" t="s">
        <v>277</v>
      </c>
      <c r="F315" s="10" t="s">
        <v>165</v>
      </c>
      <c r="G315" s="12">
        <f t="shared" si="133"/>
        <v>58333</v>
      </c>
      <c r="H315" s="12">
        <v>0</v>
      </c>
      <c r="I315" s="12">
        <v>0</v>
      </c>
      <c r="J315" s="12">
        <v>0</v>
      </c>
      <c r="K315" s="12">
        <v>58333</v>
      </c>
    </row>
    <row r="316" spans="1:11">
      <c r="A316" s="80" t="s">
        <v>46</v>
      </c>
      <c r="B316" s="80" t="s">
        <v>173</v>
      </c>
      <c r="C316" s="80"/>
      <c r="D316" s="80"/>
      <c r="E316" s="80"/>
      <c r="F316" s="81"/>
      <c r="G316" s="11">
        <f t="shared" ref="G316:G321" si="134">G317</f>
        <v>350000</v>
      </c>
      <c r="H316" s="11">
        <f t="shared" ref="H316:K321" si="135">H317</f>
        <v>0</v>
      </c>
      <c r="I316" s="11">
        <f t="shared" si="135"/>
        <v>350000</v>
      </c>
      <c r="J316" s="11">
        <f t="shared" si="135"/>
        <v>0</v>
      </c>
      <c r="K316" s="11">
        <f t="shared" si="135"/>
        <v>0</v>
      </c>
    </row>
    <row r="317" spans="1:11">
      <c r="A317" s="9" t="s">
        <v>46</v>
      </c>
      <c r="B317" s="9" t="s">
        <v>174</v>
      </c>
      <c r="C317" s="9"/>
      <c r="D317" s="9"/>
      <c r="E317" s="9"/>
      <c r="F317" s="10"/>
      <c r="G317" s="12">
        <f t="shared" si="134"/>
        <v>350000</v>
      </c>
      <c r="H317" s="12">
        <f t="shared" si="135"/>
        <v>0</v>
      </c>
      <c r="I317" s="12">
        <f t="shared" si="135"/>
        <v>350000</v>
      </c>
      <c r="J317" s="12">
        <f t="shared" si="135"/>
        <v>0</v>
      </c>
      <c r="K317" s="12">
        <f t="shared" si="135"/>
        <v>0</v>
      </c>
    </row>
    <row r="318" spans="1:11">
      <c r="A318" s="9" t="s">
        <v>46</v>
      </c>
      <c r="B318" s="9" t="s">
        <v>174</v>
      </c>
      <c r="C318" s="9" t="s">
        <v>15</v>
      </c>
      <c r="D318" s="9"/>
      <c r="E318" s="9"/>
      <c r="F318" s="10"/>
      <c r="G318" s="12">
        <f t="shared" si="134"/>
        <v>350000</v>
      </c>
      <c r="H318" s="12">
        <f t="shared" si="135"/>
        <v>0</v>
      </c>
      <c r="I318" s="12">
        <f t="shared" si="135"/>
        <v>350000</v>
      </c>
      <c r="J318" s="12">
        <f t="shared" si="135"/>
        <v>0</v>
      </c>
      <c r="K318" s="12">
        <f t="shared" si="135"/>
        <v>0</v>
      </c>
    </row>
    <row r="319" spans="1:11">
      <c r="A319" s="9" t="s">
        <v>46</v>
      </c>
      <c r="B319" s="9" t="s">
        <v>174</v>
      </c>
      <c r="C319" s="9" t="s">
        <v>75</v>
      </c>
      <c r="D319" s="9"/>
      <c r="E319" s="9"/>
      <c r="F319" s="10"/>
      <c r="G319" s="12">
        <f t="shared" si="134"/>
        <v>350000</v>
      </c>
      <c r="H319" s="12">
        <f t="shared" si="135"/>
        <v>0</v>
      </c>
      <c r="I319" s="12">
        <f t="shared" si="135"/>
        <v>350000</v>
      </c>
      <c r="J319" s="12">
        <f t="shared" si="135"/>
        <v>0</v>
      </c>
      <c r="K319" s="12">
        <f t="shared" si="135"/>
        <v>0</v>
      </c>
    </row>
    <row r="320" spans="1:11">
      <c r="A320" s="9" t="s">
        <v>46</v>
      </c>
      <c r="B320" s="9" t="s">
        <v>174</v>
      </c>
      <c r="C320" s="9" t="s">
        <v>175</v>
      </c>
      <c r="D320" s="9"/>
      <c r="E320" s="9"/>
      <c r="F320" s="10"/>
      <c r="G320" s="12">
        <f t="shared" si="134"/>
        <v>350000</v>
      </c>
      <c r="H320" s="12">
        <f t="shared" si="135"/>
        <v>0</v>
      </c>
      <c r="I320" s="12">
        <f t="shared" si="135"/>
        <v>350000</v>
      </c>
      <c r="J320" s="12">
        <f t="shared" si="135"/>
        <v>0</v>
      </c>
      <c r="K320" s="12">
        <f t="shared" si="135"/>
        <v>0</v>
      </c>
    </row>
    <row r="321" spans="1:11">
      <c r="A321" s="9" t="s">
        <v>46</v>
      </c>
      <c r="B321" s="9" t="s">
        <v>174</v>
      </c>
      <c r="C321" s="9" t="s">
        <v>175</v>
      </c>
      <c r="D321" s="9" t="s">
        <v>87</v>
      </c>
      <c r="E321" s="9"/>
      <c r="F321" s="10"/>
      <c r="G321" s="12">
        <f t="shared" si="134"/>
        <v>350000</v>
      </c>
      <c r="H321" s="12">
        <f t="shared" si="135"/>
        <v>0</v>
      </c>
      <c r="I321" s="12">
        <f t="shared" si="135"/>
        <v>350000</v>
      </c>
      <c r="J321" s="12">
        <f t="shared" si="135"/>
        <v>0</v>
      </c>
      <c r="K321" s="12">
        <f t="shared" si="135"/>
        <v>0</v>
      </c>
    </row>
    <row r="322" spans="1:11">
      <c r="A322" s="9" t="s">
        <v>46</v>
      </c>
      <c r="B322" s="9" t="s">
        <v>174</v>
      </c>
      <c r="C322" s="9" t="s">
        <v>175</v>
      </c>
      <c r="D322" s="9" t="s">
        <v>87</v>
      </c>
      <c r="E322" s="9" t="s">
        <v>40</v>
      </c>
      <c r="F322" s="10" t="s">
        <v>176</v>
      </c>
      <c r="G322" s="12">
        <f>H322+I322+J322+K322</f>
        <v>350000</v>
      </c>
      <c r="H322" s="12">
        <v>0</v>
      </c>
      <c r="I322" s="12">
        <v>350000</v>
      </c>
      <c r="J322" s="12">
        <v>0</v>
      </c>
      <c r="K322" s="12">
        <v>0</v>
      </c>
    </row>
    <row r="323" spans="1:11">
      <c r="A323" s="80" t="s">
        <v>46</v>
      </c>
      <c r="B323" s="80" t="s">
        <v>177</v>
      </c>
      <c r="C323" s="80"/>
      <c r="D323" s="9"/>
      <c r="E323" s="9"/>
      <c r="F323" s="10"/>
      <c r="G323" s="11">
        <f>G324</f>
        <v>13037782</v>
      </c>
      <c r="H323" s="11">
        <f t="shared" ref="H323:K323" si="136">H324</f>
        <v>1080000</v>
      </c>
      <c r="I323" s="11">
        <f t="shared" si="136"/>
        <v>6797782</v>
      </c>
      <c r="J323" s="11">
        <f t="shared" si="136"/>
        <v>1080000</v>
      </c>
      <c r="K323" s="11">
        <f t="shared" si="136"/>
        <v>4080000</v>
      </c>
    </row>
    <row r="324" spans="1:11">
      <c r="A324" s="9" t="s">
        <v>46</v>
      </c>
      <c r="B324" s="9" t="s">
        <v>178</v>
      </c>
      <c r="C324" s="9"/>
      <c r="D324" s="9"/>
      <c r="E324" s="9"/>
      <c r="F324" s="10"/>
      <c r="G324" s="12">
        <f>G325+G331</f>
        <v>13037782</v>
      </c>
      <c r="H324" s="12">
        <f t="shared" ref="H324:K324" si="137">H325+H331</f>
        <v>1080000</v>
      </c>
      <c r="I324" s="12">
        <f t="shared" si="137"/>
        <v>6797782</v>
      </c>
      <c r="J324" s="12">
        <f t="shared" si="137"/>
        <v>1080000</v>
      </c>
      <c r="K324" s="12">
        <f t="shared" si="137"/>
        <v>4080000</v>
      </c>
    </row>
    <row r="325" spans="1:11">
      <c r="A325" s="9" t="s">
        <v>46</v>
      </c>
      <c r="B325" s="9" t="s">
        <v>178</v>
      </c>
      <c r="C325" s="20" t="s">
        <v>179</v>
      </c>
      <c r="D325" s="9"/>
      <c r="E325" s="9"/>
      <c r="F325" s="10"/>
      <c r="G325" s="12">
        <f>G326</f>
        <v>4320000</v>
      </c>
      <c r="H325" s="12">
        <f t="shared" ref="H325:K329" si="138">H326</f>
        <v>1080000</v>
      </c>
      <c r="I325" s="12">
        <f t="shared" si="138"/>
        <v>1080000</v>
      </c>
      <c r="J325" s="12">
        <f t="shared" si="138"/>
        <v>1080000</v>
      </c>
      <c r="K325" s="12">
        <f t="shared" si="138"/>
        <v>1080000</v>
      </c>
    </row>
    <row r="326" spans="1:11">
      <c r="A326" s="9" t="s">
        <v>46</v>
      </c>
      <c r="B326" s="9" t="s">
        <v>178</v>
      </c>
      <c r="C326" s="9" t="s">
        <v>180</v>
      </c>
      <c r="D326" s="9"/>
      <c r="E326" s="9"/>
      <c r="F326" s="10"/>
      <c r="G326" s="12">
        <f>G327</f>
        <v>4320000</v>
      </c>
      <c r="H326" s="12">
        <f t="shared" si="138"/>
        <v>1080000</v>
      </c>
      <c r="I326" s="12">
        <f t="shared" si="138"/>
        <v>1080000</v>
      </c>
      <c r="J326" s="12">
        <f t="shared" si="138"/>
        <v>1080000</v>
      </c>
      <c r="K326" s="12">
        <f t="shared" si="138"/>
        <v>1080000</v>
      </c>
    </row>
    <row r="327" spans="1:11">
      <c r="A327" s="80" t="s">
        <v>46</v>
      </c>
      <c r="B327" s="80" t="s">
        <v>178</v>
      </c>
      <c r="C327" s="9" t="s">
        <v>189</v>
      </c>
      <c r="D327" s="80"/>
      <c r="E327" s="80"/>
      <c r="F327" s="81"/>
      <c r="G327" s="11">
        <f>G328</f>
        <v>4320000</v>
      </c>
      <c r="H327" s="11">
        <f t="shared" si="138"/>
        <v>1080000</v>
      </c>
      <c r="I327" s="11">
        <f t="shared" si="138"/>
        <v>1080000</v>
      </c>
      <c r="J327" s="11">
        <f t="shared" si="138"/>
        <v>1080000</v>
      </c>
      <c r="K327" s="11">
        <f t="shared" si="138"/>
        <v>1080000</v>
      </c>
    </row>
    <row r="328" spans="1:11">
      <c r="A328" s="9" t="s">
        <v>46</v>
      </c>
      <c r="B328" s="9" t="s">
        <v>178</v>
      </c>
      <c r="C328" s="9" t="s">
        <v>189</v>
      </c>
      <c r="D328" s="9" t="s">
        <v>29</v>
      </c>
      <c r="E328" s="9"/>
      <c r="F328" s="10"/>
      <c r="G328" s="12">
        <f>G329</f>
        <v>4320000</v>
      </c>
      <c r="H328" s="12">
        <f t="shared" si="138"/>
        <v>1080000</v>
      </c>
      <c r="I328" s="12">
        <f t="shared" si="138"/>
        <v>1080000</v>
      </c>
      <c r="J328" s="12">
        <f t="shared" si="138"/>
        <v>1080000</v>
      </c>
      <c r="K328" s="12">
        <f t="shared" si="138"/>
        <v>1080000</v>
      </c>
    </row>
    <row r="329" spans="1:11">
      <c r="A329" s="9" t="s">
        <v>46</v>
      </c>
      <c r="B329" s="9" t="s">
        <v>178</v>
      </c>
      <c r="C329" s="9" t="s">
        <v>189</v>
      </c>
      <c r="D329" s="9" t="s">
        <v>33</v>
      </c>
      <c r="E329" s="9"/>
      <c r="F329" s="10"/>
      <c r="G329" s="12">
        <f>G330</f>
        <v>4320000</v>
      </c>
      <c r="H329" s="12">
        <f t="shared" si="138"/>
        <v>1080000</v>
      </c>
      <c r="I329" s="12">
        <f t="shared" si="138"/>
        <v>1080000</v>
      </c>
      <c r="J329" s="12">
        <f t="shared" si="138"/>
        <v>1080000</v>
      </c>
      <c r="K329" s="12">
        <f t="shared" si="138"/>
        <v>1080000</v>
      </c>
    </row>
    <row r="330" spans="1:11">
      <c r="A330" s="9" t="s">
        <v>46</v>
      </c>
      <c r="B330" s="9" t="s">
        <v>178</v>
      </c>
      <c r="C330" s="9" t="s">
        <v>189</v>
      </c>
      <c r="D330" s="9" t="s">
        <v>33</v>
      </c>
      <c r="E330" s="9" t="s">
        <v>32</v>
      </c>
      <c r="F330" s="10" t="s">
        <v>188</v>
      </c>
      <c r="G330" s="12">
        <v>4320000</v>
      </c>
      <c r="H330" s="12">
        <v>1080000</v>
      </c>
      <c r="I330" s="12">
        <v>1080000</v>
      </c>
      <c r="J330" s="12">
        <v>1080000</v>
      </c>
      <c r="K330" s="12">
        <v>1080000</v>
      </c>
    </row>
    <row r="331" spans="1:11">
      <c r="A331" s="80" t="s">
        <v>46</v>
      </c>
      <c r="B331" s="80" t="s">
        <v>178</v>
      </c>
      <c r="C331" s="20" t="s">
        <v>160</v>
      </c>
      <c r="D331" s="80"/>
      <c r="E331" s="80"/>
      <c r="F331" s="81"/>
      <c r="G331" s="11">
        <f>G332</f>
        <v>8717782</v>
      </c>
      <c r="H331" s="11">
        <f t="shared" ref="H331:K333" si="139">H332</f>
        <v>0</v>
      </c>
      <c r="I331" s="11">
        <f t="shared" si="139"/>
        <v>5717782</v>
      </c>
      <c r="J331" s="11">
        <f t="shared" si="139"/>
        <v>0</v>
      </c>
      <c r="K331" s="11">
        <f t="shared" si="139"/>
        <v>3000000</v>
      </c>
    </row>
    <row r="332" spans="1:11">
      <c r="A332" s="80" t="s">
        <v>46</v>
      </c>
      <c r="B332" s="80" t="s">
        <v>178</v>
      </c>
      <c r="C332" s="80" t="s">
        <v>161</v>
      </c>
      <c r="D332" s="80"/>
      <c r="E332" s="80"/>
      <c r="F332" s="81"/>
      <c r="G332" s="11">
        <f>G333</f>
        <v>8717782</v>
      </c>
      <c r="H332" s="11">
        <f t="shared" si="139"/>
        <v>0</v>
      </c>
      <c r="I332" s="11">
        <f t="shared" si="139"/>
        <v>5717782</v>
      </c>
      <c r="J332" s="11">
        <f t="shared" si="139"/>
        <v>0</v>
      </c>
      <c r="K332" s="11">
        <f t="shared" si="139"/>
        <v>3000000</v>
      </c>
    </row>
    <row r="333" spans="1:11">
      <c r="A333" s="80" t="s">
        <v>46</v>
      </c>
      <c r="B333" s="80" t="s">
        <v>178</v>
      </c>
      <c r="C333" s="80" t="s">
        <v>162</v>
      </c>
      <c r="D333" s="80"/>
      <c r="E333" s="80"/>
      <c r="F333" s="81"/>
      <c r="G333" s="11">
        <f>G334</f>
        <v>8717782</v>
      </c>
      <c r="H333" s="11">
        <f t="shared" si="139"/>
        <v>0</v>
      </c>
      <c r="I333" s="11">
        <f t="shared" si="139"/>
        <v>5717782</v>
      </c>
      <c r="J333" s="11">
        <f t="shared" si="139"/>
        <v>0</v>
      </c>
      <c r="K333" s="11">
        <f t="shared" si="139"/>
        <v>3000000</v>
      </c>
    </row>
    <row r="334" spans="1:11">
      <c r="A334" s="9" t="s">
        <v>46</v>
      </c>
      <c r="B334" s="9" t="s">
        <v>178</v>
      </c>
      <c r="C334" s="9" t="s">
        <v>162</v>
      </c>
      <c r="D334" s="9" t="s">
        <v>29</v>
      </c>
      <c r="E334" s="9"/>
      <c r="F334" s="10"/>
      <c r="G334" s="12">
        <f>G335+G338</f>
        <v>8717782</v>
      </c>
      <c r="H334" s="12">
        <f t="shared" ref="H334:K334" si="140">H335+H338</f>
        <v>0</v>
      </c>
      <c r="I334" s="12">
        <f t="shared" si="140"/>
        <v>5717782</v>
      </c>
      <c r="J334" s="12">
        <f t="shared" si="140"/>
        <v>0</v>
      </c>
      <c r="K334" s="12">
        <f t="shared" si="140"/>
        <v>3000000</v>
      </c>
    </row>
    <row r="335" spans="1:11">
      <c r="A335" s="9" t="s">
        <v>46</v>
      </c>
      <c r="B335" s="9" t="s">
        <v>178</v>
      </c>
      <c r="C335" s="9" t="s">
        <v>162</v>
      </c>
      <c r="D335" s="9" t="s">
        <v>192</v>
      </c>
      <c r="E335" s="9"/>
      <c r="F335" s="10"/>
      <c r="G335" s="12">
        <f>G336+G337</f>
        <v>8292782</v>
      </c>
      <c r="H335" s="12">
        <f t="shared" ref="H335:K335" si="141">H336+H337</f>
        <v>0</v>
      </c>
      <c r="I335" s="12">
        <f t="shared" si="141"/>
        <v>5717782</v>
      </c>
      <c r="J335" s="12">
        <f t="shared" si="141"/>
        <v>0</v>
      </c>
      <c r="K335" s="12">
        <f t="shared" si="141"/>
        <v>2575000</v>
      </c>
    </row>
    <row r="336" spans="1:11">
      <c r="A336" s="9" t="s">
        <v>46</v>
      </c>
      <c r="B336" s="9" t="s">
        <v>178</v>
      </c>
      <c r="C336" s="9" t="s">
        <v>162</v>
      </c>
      <c r="D336" s="9" t="s">
        <v>192</v>
      </c>
      <c r="E336" s="9" t="s">
        <v>193</v>
      </c>
      <c r="F336" s="10" t="s">
        <v>188</v>
      </c>
      <c r="G336" s="12">
        <v>8222626</v>
      </c>
      <c r="H336" s="12">
        <v>0</v>
      </c>
      <c r="I336" s="12">
        <v>5717782</v>
      </c>
      <c r="J336" s="12">
        <v>0</v>
      </c>
      <c r="K336" s="12">
        <v>2504844</v>
      </c>
    </row>
    <row r="337" spans="1:11">
      <c r="A337" s="9" t="s">
        <v>46</v>
      </c>
      <c r="B337" s="9" t="s">
        <v>178</v>
      </c>
      <c r="C337" s="9" t="s">
        <v>162</v>
      </c>
      <c r="D337" s="9" t="s">
        <v>192</v>
      </c>
      <c r="E337" s="9" t="s">
        <v>151</v>
      </c>
      <c r="F337" s="10" t="s">
        <v>188</v>
      </c>
      <c r="G337" s="12">
        <v>70156</v>
      </c>
      <c r="H337" s="12">
        <v>0</v>
      </c>
      <c r="I337" s="12">
        <v>0</v>
      </c>
      <c r="J337" s="12">
        <v>0</v>
      </c>
      <c r="K337" s="12">
        <v>70156</v>
      </c>
    </row>
    <row r="338" spans="1:11">
      <c r="A338" s="9" t="s">
        <v>46</v>
      </c>
      <c r="B338" s="9" t="s">
        <v>178</v>
      </c>
      <c r="C338" s="9" t="s">
        <v>162</v>
      </c>
      <c r="D338" s="9" t="s">
        <v>33</v>
      </c>
      <c r="E338" s="9"/>
      <c r="F338" s="10"/>
      <c r="G338" s="12">
        <f>G339+G340</f>
        <v>425000</v>
      </c>
      <c r="H338" s="12">
        <f t="shared" ref="H338:K338" si="142">H339+H340</f>
        <v>0</v>
      </c>
      <c r="I338" s="12">
        <f t="shared" si="142"/>
        <v>0</v>
      </c>
      <c r="J338" s="12">
        <f t="shared" si="142"/>
        <v>0</v>
      </c>
      <c r="K338" s="12">
        <f t="shared" si="142"/>
        <v>425000</v>
      </c>
    </row>
    <row r="339" spans="1:11">
      <c r="A339" s="9" t="s">
        <v>46</v>
      </c>
      <c r="B339" s="9" t="s">
        <v>178</v>
      </c>
      <c r="C339" s="9" t="s">
        <v>162</v>
      </c>
      <c r="D339" s="9" t="s">
        <v>33</v>
      </c>
      <c r="E339" s="9" t="s">
        <v>32</v>
      </c>
      <c r="F339" s="10" t="s">
        <v>188</v>
      </c>
      <c r="G339" s="12">
        <v>75000</v>
      </c>
      <c r="H339" s="12">
        <v>0</v>
      </c>
      <c r="I339" s="12">
        <v>0</v>
      </c>
      <c r="J339" s="12">
        <v>0</v>
      </c>
      <c r="K339" s="12">
        <v>75000</v>
      </c>
    </row>
    <row r="340" spans="1:11">
      <c r="A340" s="9" t="s">
        <v>46</v>
      </c>
      <c r="B340" s="9" t="s">
        <v>178</v>
      </c>
      <c r="C340" s="9" t="s">
        <v>162</v>
      </c>
      <c r="D340" s="9" t="s">
        <v>33</v>
      </c>
      <c r="E340" s="9" t="s">
        <v>36</v>
      </c>
      <c r="F340" s="10" t="s">
        <v>188</v>
      </c>
      <c r="G340" s="12">
        <v>350000</v>
      </c>
      <c r="H340" s="12">
        <v>0</v>
      </c>
      <c r="I340" s="12">
        <v>0</v>
      </c>
      <c r="J340" s="12">
        <v>0</v>
      </c>
      <c r="K340" s="12">
        <v>350000</v>
      </c>
    </row>
    <row r="341" spans="1:11">
      <c r="A341" s="80" t="s">
        <v>46</v>
      </c>
      <c r="B341" s="80" t="s">
        <v>194</v>
      </c>
      <c r="C341" s="80"/>
      <c r="D341" s="80"/>
      <c r="E341" s="80"/>
      <c r="F341" s="81"/>
      <c r="G341" s="11">
        <v>1039306.08</v>
      </c>
      <c r="H341" s="11">
        <v>259826.52</v>
      </c>
      <c r="I341" s="11">
        <v>259826.52</v>
      </c>
      <c r="J341" s="11">
        <v>259826.52</v>
      </c>
      <c r="K341" s="11">
        <v>259826.52</v>
      </c>
    </row>
    <row r="342" spans="1:11">
      <c r="A342" s="9" t="s">
        <v>46</v>
      </c>
      <c r="B342" s="9" t="s">
        <v>195</v>
      </c>
      <c r="C342" s="9"/>
      <c r="D342" s="9"/>
      <c r="E342" s="9"/>
      <c r="F342" s="10"/>
      <c r="G342" s="12">
        <v>1039306.08</v>
      </c>
      <c r="H342" s="12">
        <v>259826.52</v>
      </c>
      <c r="I342" s="12">
        <v>259826.52</v>
      </c>
      <c r="J342" s="12">
        <v>259826.52</v>
      </c>
      <c r="K342" s="12">
        <v>259826.52</v>
      </c>
    </row>
    <row r="343" spans="1:11">
      <c r="A343" s="9" t="s">
        <v>46</v>
      </c>
      <c r="B343" s="9" t="s">
        <v>195</v>
      </c>
      <c r="C343" s="9" t="s">
        <v>49</v>
      </c>
      <c r="D343" s="9"/>
      <c r="E343" s="9"/>
      <c r="F343" s="10"/>
      <c r="G343" s="12">
        <v>1039306.08</v>
      </c>
      <c r="H343" s="12">
        <v>259826.52</v>
      </c>
      <c r="I343" s="12">
        <v>259826.52</v>
      </c>
      <c r="J343" s="12">
        <v>259826.52</v>
      </c>
      <c r="K343" s="12">
        <v>259826.52</v>
      </c>
    </row>
    <row r="344" spans="1:11">
      <c r="A344" s="9" t="s">
        <v>46</v>
      </c>
      <c r="B344" s="9" t="s">
        <v>195</v>
      </c>
      <c r="C344" s="9" t="s">
        <v>196</v>
      </c>
      <c r="D344" s="9"/>
      <c r="E344" s="9"/>
      <c r="F344" s="10"/>
      <c r="G344" s="12">
        <v>1039306.08</v>
      </c>
      <c r="H344" s="12">
        <v>259826.52</v>
      </c>
      <c r="I344" s="12">
        <v>259826.52</v>
      </c>
      <c r="J344" s="12">
        <v>259826.52</v>
      </c>
      <c r="K344" s="12">
        <v>259826.52</v>
      </c>
    </row>
    <row r="345" spans="1:11">
      <c r="A345" s="9" t="s">
        <v>46</v>
      </c>
      <c r="B345" s="9" t="s">
        <v>195</v>
      </c>
      <c r="C345" s="9" t="s">
        <v>197</v>
      </c>
      <c r="D345" s="9"/>
      <c r="E345" s="9"/>
      <c r="F345" s="10"/>
      <c r="G345" s="12">
        <v>1039306.08</v>
      </c>
      <c r="H345" s="12">
        <v>259826.52</v>
      </c>
      <c r="I345" s="12">
        <v>259826.52</v>
      </c>
      <c r="J345" s="12">
        <v>259826.52</v>
      </c>
      <c r="K345" s="12">
        <v>259826.52</v>
      </c>
    </row>
    <row r="346" spans="1:11">
      <c r="A346" s="9" t="s">
        <v>46</v>
      </c>
      <c r="B346" s="9" t="s">
        <v>195</v>
      </c>
      <c r="C346" s="9" t="s">
        <v>197</v>
      </c>
      <c r="D346" s="9" t="s">
        <v>36</v>
      </c>
      <c r="E346" s="9"/>
      <c r="F346" s="10"/>
      <c r="G346" s="12">
        <v>1039306.08</v>
      </c>
      <c r="H346" s="12">
        <v>259826.52</v>
      </c>
      <c r="I346" s="12">
        <v>259826.52</v>
      </c>
      <c r="J346" s="12">
        <v>259826.52</v>
      </c>
      <c r="K346" s="12">
        <v>259826.52</v>
      </c>
    </row>
    <row r="347" spans="1:11">
      <c r="A347" s="9" t="s">
        <v>46</v>
      </c>
      <c r="B347" s="9" t="s">
        <v>195</v>
      </c>
      <c r="C347" s="9" t="s">
        <v>197</v>
      </c>
      <c r="D347" s="9" t="s">
        <v>198</v>
      </c>
      <c r="E347" s="9"/>
      <c r="F347" s="10"/>
      <c r="G347" s="12">
        <v>1039306.08</v>
      </c>
      <c r="H347" s="12">
        <v>259826.52</v>
      </c>
      <c r="I347" s="12">
        <v>259826.52</v>
      </c>
      <c r="J347" s="12">
        <v>259826.52</v>
      </c>
      <c r="K347" s="12">
        <v>259826.52</v>
      </c>
    </row>
    <row r="348" spans="1:11">
      <c r="A348" s="9" t="s">
        <v>46</v>
      </c>
      <c r="B348" s="9" t="s">
        <v>195</v>
      </c>
      <c r="C348" s="9" t="s">
        <v>197</v>
      </c>
      <c r="D348" s="9" t="s">
        <v>198</v>
      </c>
      <c r="E348" s="9" t="s">
        <v>199</v>
      </c>
      <c r="F348" s="10" t="s">
        <v>23</v>
      </c>
      <c r="G348" s="12">
        <v>1039306.08</v>
      </c>
      <c r="H348" s="12">
        <v>259826.52</v>
      </c>
      <c r="I348" s="12">
        <v>259826.52</v>
      </c>
      <c r="J348" s="12">
        <v>259826.52</v>
      </c>
      <c r="K348" s="12">
        <v>259826.52</v>
      </c>
    </row>
    <row r="349" spans="1:11" ht="18.75">
      <c r="A349" s="9"/>
      <c r="B349" s="9"/>
      <c r="C349" s="9"/>
      <c r="D349" s="45" t="s">
        <v>215</v>
      </c>
      <c r="E349" s="9"/>
      <c r="F349" s="10"/>
      <c r="G349" s="12"/>
      <c r="H349" s="12"/>
      <c r="I349" s="12"/>
      <c r="J349" s="12"/>
      <c r="K349" s="12"/>
    </row>
    <row r="350" spans="1:11">
      <c r="A350" s="18"/>
      <c r="B350" s="18"/>
      <c r="C350" s="18"/>
      <c r="D350" s="18"/>
      <c r="E350" s="18"/>
      <c r="F350" s="19"/>
      <c r="G350" s="11">
        <f>G351+G392</f>
        <v>26878399.550000001</v>
      </c>
      <c r="H350" s="11">
        <f t="shared" ref="H350:K350" si="143">H351+H392</f>
        <v>4604470.6500000004</v>
      </c>
      <c r="I350" s="11">
        <f t="shared" si="143"/>
        <v>4791970.6399999997</v>
      </c>
      <c r="J350" s="11">
        <f t="shared" si="143"/>
        <v>10209583.640000001</v>
      </c>
      <c r="K350" s="11">
        <f t="shared" si="143"/>
        <v>7272374.6200000001</v>
      </c>
    </row>
    <row r="351" spans="1:11">
      <c r="A351" s="80" t="s">
        <v>46</v>
      </c>
      <c r="B351" s="80" t="s">
        <v>79</v>
      </c>
      <c r="C351" s="80"/>
      <c r="D351" s="80"/>
      <c r="E351" s="80"/>
      <c r="F351" s="81"/>
      <c r="G351" s="11">
        <f>G352+G360</f>
        <v>25378399.550000001</v>
      </c>
      <c r="H351" s="11">
        <f t="shared" ref="H351:K351" si="144">H352+H360</f>
        <v>4229470.6500000004</v>
      </c>
      <c r="I351" s="11">
        <f t="shared" si="144"/>
        <v>4416970.6399999997</v>
      </c>
      <c r="J351" s="11">
        <f t="shared" si="144"/>
        <v>9834583.6400000006</v>
      </c>
      <c r="K351" s="11">
        <f t="shared" si="144"/>
        <v>6897374.6200000001</v>
      </c>
    </row>
    <row r="352" spans="1:11">
      <c r="A352" s="9" t="s">
        <v>46</v>
      </c>
      <c r="B352" s="9" t="s">
        <v>79</v>
      </c>
      <c r="C352" s="20" t="s">
        <v>80</v>
      </c>
      <c r="D352" s="9"/>
      <c r="E352" s="9"/>
      <c r="F352" s="10"/>
      <c r="G352" s="29">
        <f>G353</f>
        <v>1100000</v>
      </c>
      <c r="H352" s="29">
        <f t="shared" ref="H352:K356" si="145">H353</f>
        <v>0</v>
      </c>
      <c r="I352" s="29">
        <f t="shared" si="145"/>
        <v>0</v>
      </c>
      <c r="J352" s="29">
        <f t="shared" si="145"/>
        <v>0</v>
      </c>
      <c r="K352" s="29">
        <f t="shared" si="145"/>
        <v>1100000</v>
      </c>
    </row>
    <row r="353" spans="1:11">
      <c r="A353" s="9" t="s">
        <v>46</v>
      </c>
      <c r="B353" s="9" t="s">
        <v>79</v>
      </c>
      <c r="C353" s="9" t="s">
        <v>81</v>
      </c>
      <c r="D353" s="9"/>
      <c r="E353" s="9"/>
      <c r="F353" s="10"/>
      <c r="G353" s="29">
        <f>G354</f>
        <v>1100000</v>
      </c>
      <c r="H353" s="29">
        <f t="shared" si="145"/>
        <v>0</v>
      </c>
      <c r="I353" s="29">
        <f t="shared" si="145"/>
        <v>0</v>
      </c>
      <c r="J353" s="29">
        <f t="shared" si="145"/>
        <v>0</v>
      </c>
      <c r="K353" s="29">
        <f t="shared" si="145"/>
        <v>1100000</v>
      </c>
    </row>
    <row r="354" spans="1:11">
      <c r="A354" s="9" t="s">
        <v>46</v>
      </c>
      <c r="B354" s="9" t="s">
        <v>82</v>
      </c>
      <c r="C354" s="9" t="s">
        <v>83</v>
      </c>
      <c r="D354" s="9"/>
      <c r="E354" s="9"/>
      <c r="F354" s="10"/>
      <c r="G354" s="29">
        <f>G355</f>
        <v>1100000</v>
      </c>
      <c r="H354" s="29">
        <f t="shared" si="145"/>
        <v>0</v>
      </c>
      <c r="I354" s="29">
        <f t="shared" si="145"/>
        <v>0</v>
      </c>
      <c r="J354" s="29">
        <f t="shared" si="145"/>
        <v>0</v>
      </c>
      <c r="K354" s="29">
        <f t="shared" si="145"/>
        <v>1100000</v>
      </c>
    </row>
    <row r="355" spans="1:11">
      <c r="A355" s="9" t="s">
        <v>46</v>
      </c>
      <c r="B355" s="9" t="s">
        <v>79</v>
      </c>
      <c r="C355" s="9" t="s">
        <v>83</v>
      </c>
      <c r="D355" s="9" t="s">
        <v>29</v>
      </c>
      <c r="E355" s="9"/>
      <c r="F355" s="10"/>
      <c r="G355" s="12">
        <f>G356</f>
        <v>1100000</v>
      </c>
      <c r="H355" s="12">
        <f t="shared" si="145"/>
        <v>0</v>
      </c>
      <c r="I355" s="12">
        <f t="shared" si="145"/>
        <v>0</v>
      </c>
      <c r="J355" s="12">
        <f t="shared" si="145"/>
        <v>0</v>
      </c>
      <c r="K355" s="12">
        <f t="shared" si="145"/>
        <v>1100000</v>
      </c>
    </row>
    <row r="356" spans="1:11">
      <c r="A356" s="9" t="s">
        <v>46</v>
      </c>
      <c r="B356" s="9" t="s">
        <v>79</v>
      </c>
      <c r="C356" s="9" t="s">
        <v>83</v>
      </c>
      <c r="D356" s="9" t="s">
        <v>33</v>
      </c>
      <c r="E356" s="9"/>
      <c r="F356" s="10"/>
      <c r="G356" s="12">
        <f>G357</f>
        <v>1100000</v>
      </c>
      <c r="H356" s="12">
        <f t="shared" si="145"/>
        <v>0</v>
      </c>
      <c r="I356" s="12">
        <f t="shared" si="145"/>
        <v>0</v>
      </c>
      <c r="J356" s="12">
        <f t="shared" si="145"/>
        <v>0</v>
      </c>
      <c r="K356" s="12">
        <f t="shared" si="145"/>
        <v>1100000</v>
      </c>
    </row>
    <row r="357" spans="1:11">
      <c r="A357" s="9" t="s">
        <v>46</v>
      </c>
      <c r="B357" s="9" t="s">
        <v>79</v>
      </c>
      <c r="C357" s="9" t="s">
        <v>83</v>
      </c>
      <c r="D357" s="9" t="s">
        <v>33</v>
      </c>
      <c r="E357" s="9" t="s">
        <v>34</v>
      </c>
      <c r="F357" s="10"/>
      <c r="G357" s="12">
        <f>G358+G359</f>
        <v>1100000</v>
      </c>
      <c r="H357" s="12">
        <f t="shared" ref="H357:K357" si="146">H358+H359</f>
        <v>0</v>
      </c>
      <c r="I357" s="12">
        <f t="shared" si="146"/>
        <v>0</v>
      </c>
      <c r="J357" s="12">
        <f t="shared" si="146"/>
        <v>0</v>
      </c>
      <c r="K357" s="12">
        <f t="shared" si="146"/>
        <v>1100000</v>
      </c>
    </row>
    <row r="358" spans="1:11">
      <c r="A358" s="9" t="s">
        <v>46</v>
      </c>
      <c r="B358" s="9" t="s">
        <v>79</v>
      </c>
      <c r="C358" s="9" t="s">
        <v>83</v>
      </c>
      <c r="D358" s="9" t="s">
        <v>33</v>
      </c>
      <c r="E358" s="9" t="s">
        <v>61</v>
      </c>
      <c r="F358" s="10" t="s">
        <v>84</v>
      </c>
      <c r="G358" s="12">
        <f>H358+I358+J358+K358</f>
        <v>0</v>
      </c>
      <c r="H358" s="12">
        <v>0</v>
      </c>
      <c r="I358" s="12">
        <v>0</v>
      </c>
      <c r="J358" s="12">
        <v>0</v>
      </c>
      <c r="K358" s="12">
        <v>0</v>
      </c>
    </row>
    <row r="359" spans="1:11">
      <c r="A359" s="9" t="s">
        <v>46</v>
      </c>
      <c r="B359" s="9" t="s">
        <v>79</v>
      </c>
      <c r="C359" s="9" t="s">
        <v>83</v>
      </c>
      <c r="D359" s="9" t="s">
        <v>33</v>
      </c>
      <c r="E359" s="9" t="s">
        <v>32</v>
      </c>
      <c r="F359" s="10" t="s">
        <v>84</v>
      </c>
      <c r="G359" s="12">
        <f>H359+I359+J359+K359</f>
        <v>1100000</v>
      </c>
      <c r="H359" s="12">
        <v>0</v>
      </c>
      <c r="I359" s="12">
        <v>0</v>
      </c>
      <c r="J359" s="12">
        <v>0</v>
      </c>
      <c r="K359" s="12">
        <v>1100000</v>
      </c>
    </row>
    <row r="360" spans="1:11">
      <c r="A360" s="20" t="s">
        <v>46</v>
      </c>
      <c r="B360" s="20" t="s">
        <v>79</v>
      </c>
      <c r="C360" s="20" t="s">
        <v>93</v>
      </c>
      <c r="D360" s="80"/>
      <c r="E360" s="80"/>
      <c r="F360" s="81"/>
      <c r="G360" s="11">
        <f>G361</f>
        <v>24278399.550000001</v>
      </c>
      <c r="H360" s="11">
        <f t="shared" ref="H360:K360" si="147">H361</f>
        <v>4229470.6500000004</v>
      </c>
      <c r="I360" s="11">
        <f t="shared" si="147"/>
        <v>4416970.6399999997</v>
      </c>
      <c r="J360" s="11">
        <f t="shared" si="147"/>
        <v>9834583.6400000006</v>
      </c>
      <c r="K360" s="11">
        <f t="shared" si="147"/>
        <v>5797374.6200000001</v>
      </c>
    </row>
    <row r="361" spans="1:11">
      <c r="A361" s="80" t="s">
        <v>46</v>
      </c>
      <c r="B361" s="80" t="s">
        <v>79</v>
      </c>
      <c r="C361" s="80" t="s">
        <v>94</v>
      </c>
      <c r="D361" s="80"/>
      <c r="E361" s="80"/>
      <c r="F361" s="81"/>
      <c r="G361" s="11">
        <f>G362+G369</f>
        <v>24278399.550000001</v>
      </c>
      <c r="H361" s="11">
        <f t="shared" ref="H361:K361" si="148">H362+H369</f>
        <v>4229470.6500000004</v>
      </c>
      <c r="I361" s="11">
        <f t="shared" si="148"/>
        <v>4416970.6399999997</v>
      </c>
      <c r="J361" s="11">
        <f t="shared" si="148"/>
        <v>9834583.6400000006</v>
      </c>
      <c r="K361" s="11">
        <f t="shared" si="148"/>
        <v>5797374.6200000001</v>
      </c>
    </row>
    <row r="362" spans="1:11">
      <c r="A362" s="80" t="s">
        <v>46</v>
      </c>
      <c r="B362" s="80" t="s">
        <v>79</v>
      </c>
      <c r="C362" s="20" t="s">
        <v>95</v>
      </c>
      <c r="D362" s="80"/>
      <c r="E362" s="80"/>
      <c r="F362" s="81"/>
      <c r="G362" s="11">
        <f>G363</f>
        <v>10606387.59</v>
      </c>
      <c r="H362" s="11">
        <f t="shared" ref="H362:K363" si="149">H363</f>
        <v>818867.65</v>
      </c>
      <c r="I362" s="11">
        <f t="shared" si="149"/>
        <v>1036367.65</v>
      </c>
      <c r="J362" s="11">
        <f t="shared" si="149"/>
        <v>6473980.6500000004</v>
      </c>
      <c r="K362" s="11">
        <f t="shared" si="149"/>
        <v>2277171.64</v>
      </c>
    </row>
    <row r="363" spans="1:11">
      <c r="A363" s="9" t="s">
        <v>46</v>
      </c>
      <c r="B363" s="9" t="s">
        <v>79</v>
      </c>
      <c r="C363" s="9" t="s">
        <v>95</v>
      </c>
      <c r="D363" s="9" t="s">
        <v>29</v>
      </c>
      <c r="E363" s="9"/>
      <c r="F363" s="10"/>
      <c r="G363" s="12">
        <f>G364</f>
        <v>10606387.59</v>
      </c>
      <c r="H363" s="12">
        <f t="shared" si="149"/>
        <v>818867.65</v>
      </c>
      <c r="I363" s="12">
        <f t="shared" si="149"/>
        <v>1036367.65</v>
      </c>
      <c r="J363" s="12">
        <f t="shared" si="149"/>
        <v>6473980.6500000004</v>
      </c>
      <c r="K363" s="12">
        <f t="shared" si="149"/>
        <v>2277171.64</v>
      </c>
    </row>
    <row r="364" spans="1:11">
      <c r="A364" s="9" t="s">
        <v>46</v>
      </c>
      <c r="B364" s="9" t="s">
        <v>79</v>
      </c>
      <c r="C364" s="9" t="s">
        <v>95</v>
      </c>
      <c r="D364" s="9" t="s">
        <v>33</v>
      </c>
      <c r="E364" s="9"/>
      <c r="F364" s="10"/>
      <c r="G364" s="12">
        <f>G365+G366+G367+G368</f>
        <v>10606387.59</v>
      </c>
      <c r="H364" s="12">
        <f t="shared" ref="H364:K364" si="150">H365+H366+H367+H368</f>
        <v>818867.65</v>
      </c>
      <c r="I364" s="12">
        <f t="shared" si="150"/>
        <v>1036367.65</v>
      </c>
      <c r="J364" s="12">
        <f t="shared" si="150"/>
        <v>6473980.6500000004</v>
      </c>
      <c r="K364" s="12">
        <f t="shared" si="150"/>
        <v>2277171.64</v>
      </c>
    </row>
    <row r="365" spans="1:11">
      <c r="A365" s="9" t="s">
        <v>46</v>
      </c>
      <c r="B365" s="9" t="s">
        <v>79</v>
      </c>
      <c r="C365" s="9" t="s">
        <v>95</v>
      </c>
      <c r="D365" s="9" t="s">
        <v>33</v>
      </c>
      <c r="E365" s="9" t="s">
        <v>60</v>
      </c>
      <c r="F365" s="10" t="s">
        <v>84</v>
      </c>
      <c r="G365" s="12">
        <f t="shared" ref="G365:G367" si="151">H365+I365+J365+K365</f>
        <v>2866150.5900000003</v>
      </c>
      <c r="H365" s="12">
        <v>716537.65</v>
      </c>
      <c r="I365" s="12">
        <v>716537.65</v>
      </c>
      <c r="J365" s="12">
        <v>716537.65</v>
      </c>
      <c r="K365" s="12">
        <v>716537.64</v>
      </c>
    </row>
    <row r="366" spans="1:11">
      <c r="A366" s="9" t="s">
        <v>46</v>
      </c>
      <c r="B366" s="9" t="s">
        <v>79</v>
      </c>
      <c r="C366" s="9" t="s">
        <v>95</v>
      </c>
      <c r="D366" s="9" t="s">
        <v>33</v>
      </c>
      <c r="E366" s="9" t="s">
        <v>61</v>
      </c>
      <c r="F366" s="10" t="s">
        <v>84</v>
      </c>
      <c r="G366" s="12">
        <f t="shared" si="151"/>
        <v>6792033</v>
      </c>
      <c r="H366" s="12">
        <v>67355</v>
      </c>
      <c r="I366" s="12">
        <v>284855</v>
      </c>
      <c r="J366" s="12">
        <v>5722468</v>
      </c>
      <c r="K366" s="12">
        <v>717355</v>
      </c>
    </row>
    <row r="367" spans="1:11">
      <c r="A367" s="9" t="s">
        <v>46</v>
      </c>
      <c r="B367" s="9" t="s">
        <v>79</v>
      </c>
      <c r="C367" s="9" t="s">
        <v>95</v>
      </c>
      <c r="D367" s="9" t="s">
        <v>33</v>
      </c>
      <c r="E367" s="9" t="s">
        <v>32</v>
      </c>
      <c r="F367" s="10" t="s">
        <v>84</v>
      </c>
      <c r="G367" s="12">
        <f t="shared" si="151"/>
        <v>408204</v>
      </c>
      <c r="H367" s="12">
        <v>34975</v>
      </c>
      <c r="I367" s="12">
        <v>34975</v>
      </c>
      <c r="J367" s="12">
        <v>34975</v>
      </c>
      <c r="K367" s="12">
        <v>303279</v>
      </c>
    </row>
    <row r="368" spans="1:11">
      <c r="A368" s="9" t="s">
        <v>46</v>
      </c>
      <c r="B368" s="9" t="s">
        <v>79</v>
      </c>
      <c r="C368" s="9" t="s">
        <v>95</v>
      </c>
      <c r="D368" s="9" t="s">
        <v>33</v>
      </c>
      <c r="E368" s="9" t="s">
        <v>36</v>
      </c>
      <c r="F368" s="10" t="s">
        <v>84</v>
      </c>
      <c r="G368" s="12">
        <f>H368+I368+J368+K368</f>
        <v>540000</v>
      </c>
      <c r="H368" s="8">
        <v>0</v>
      </c>
      <c r="I368" s="8">
        <v>0</v>
      </c>
      <c r="J368" s="8">
        <v>0</v>
      </c>
      <c r="K368" s="8">
        <v>540000</v>
      </c>
    </row>
    <row r="369" spans="1:11">
      <c r="A369" s="20" t="s">
        <v>46</v>
      </c>
      <c r="B369" s="20" t="s">
        <v>79</v>
      </c>
      <c r="C369" s="20" t="s">
        <v>96</v>
      </c>
      <c r="D369" s="20"/>
      <c r="E369" s="20"/>
      <c r="F369" s="81"/>
      <c r="G369" s="11">
        <f>G370+G377+G389</f>
        <v>13672011.960000001</v>
      </c>
      <c r="H369" s="11">
        <f t="shared" ref="H369:K369" si="152">H370+H377+H389</f>
        <v>3410603</v>
      </c>
      <c r="I369" s="11">
        <f t="shared" si="152"/>
        <v>3380602.9899999998</v>
      </c>
      <c r="J369" s="11">
        <f t="shared" si="152"/>
        <v>3360602.9899999998</v>
      </c>
      <c r="K369" s="11">
        <f t="shared" si="152"/>
        <v>3520202.98</v>
      </c>
    </row>
    <row r="370" spans="1:11">
      <c r="A370" s="80" t="s">
        <v>46</v>
      </c>
      <c r="B370" s="80" t="s">
        <v>79</v>
      </c>
      <c r="C370" s="80" t="s">
        <v>96</v>
      </c>
      <c r="D370" s="80" t="s">
        <v>97</v>
      </c>
      <c r="E370" s="80"/>
      <c r="F370" s="81"/>
      <c r="G370" s="11">
        <f>G371+G373+G375</f>
        <v>12063747.960000001</v>
      </c>
      <c r="H370" s="11">
        <f t="shared" ref="H370:K370" si="153">H371+H373+H375</f>
        <v>3015937</v>
      </c>
      <c r="I370" s="11">
        <f t="shared" si="153"/>
        <v>3015936.9899999998</v>
      </c>
      <c r="J370" s="11">
        <f t="shared" si="153"/>
        <v>3015936.9899999998</v>
      </c>
      <c r="K370" s="11">
        <f t="shared" si="153"/>
        <v>3015936.98</v>
      </c>
    </row>
    <row r="371" spans="1:11">
      <c r="A371" s="9" t="s">
        <v>46</v>
      </c>
      <c r="B371" s="9" t="s">
        <v>79</v>
      </c>
      <c r="C371" s="9" t="s">
        <v>96</v>
      </c>
      <c r="D371" s="9" t="s">
        <v>98</v>
      </c>
      <c r="E371" s="9"/>
      <c r="F371" s="10"/>
      <c r="G371" s="12">
        <f>G372</f>
        <v>9243431.6100000013</v>
      </c>
      <c r="H371" s="12">
        <f t="shared" ref="H371:K371" si="154">H372</f>
        <v>2310857.91</v>
      </c>
      <c r="I371" s="12">
        <f t="shared" si="154"/>
        <v>2310857.9</v>
      </c>
      <c r="J371" s="12">
        <f t="shared" si="154"/>
        <v>2310857.9</v>
      </c>
      <c r="K371" s="12">
        <f t="shared" si="154"/>
        <v>2310857.9</v>
      </c>
    </row>
    <row r="372" spans="1:11">
      <c r="A372" s="9" t="s">
        <v>46</v>
      </c>
      <c r="B372" s="9" t="s">
        <v>79</v>
      </c>
      <c r="C372" s="9" t="s">
        <v>96</v>
      </c>
      <c r="D372" s="9" t="s">
        <v>98</v>
      </c>
      <c r="E372" s="9" t="s">
        <v>22</v>
      </c>
      <c r="F372" s="10" t="s">
        <v>84</v>
      </c>
      <c r="G372" s="12">
        <f>H372+I372+J372+K372</f>
        <v>9243431.6100000013</v>
      </c>
      <c r="H372" s="12">
        <v>2310857.91</v>
      </c>
      <c r="I372" s="12">
        <v>2310857.9</v>
      </c>
      <c r="J372" s="12">
        <v>2310857.9</v>
      </c>
      <c r="K372" s="12">
        <v>2310857.9</v>
      </c>
    </row>
    <row r="373" spans="1:11">
      <c r="A373" s="9" t="s">
        <v>46</v>
      </c>
      <c r="B373" s="9" t="s">
        <v>79</v>
      </c>
      <c r="C373" s="9" t="s">
        <v>96</v>
      </c>
      <c r="D373" s="9" t="s">
        <v>99</v>
      </c>
      <c r="E373" s="9"/>
      <c r="F373" s="10"/>
      <c r="G373" s="12">
        <f>G374</f>
        <v>28800</v>
      </c>
      <c r="H373" s="12">
        <f t="shared" ref="H373:K373" si="155">H374</f>
        <v>7200</v>
      </c>
      <c r="I373" s="12">
        <f t="shared" si="155"/>
        <v>7200</v>
      </c>
      <c r="J373" s="12">
        <f t="shared" si="155"/>
        <v>7200</v>
      </c>
      <c r="K373" s="12">
        <f t="shared" si="155"/>
        <v>7200</v>
      </c>
    </row>
    <row r="374" spans="1:11">
      <c r="A374" s="9" t="s">
        <v>46</v>
      </c>
      <c r="B374" s="9" t="s">
        <v>79</v>
      </c>
      <c r="C374" s="9" t="s">
        <v>96</v>
      </c>
      <c r="D374" s="9" t="s">
        <v>99</v>
      </c>
      <c r="E374" s="9" t="s">
        <v>58</v>
      </c>
      <c r="F374" s="10" t="s">
        <v>84</v>
      </c>
      <c r="G374" s="12">
        <f>H374+I374+J374+K374</f>
        <v>28800</v>
      </c>
      <c r="H374" s="12">
        <v>7200</v>
      </c>
      <c r="I374" s="12">
        <v>7200</v>
      </c>
      <c r="J374" s="12">
        <v>7200</v>
      </c>
      <c r="K374" s="12">
        <v>7200</v>
      </c>
    </row>
    <row r="375" spans="1:11">
      <c r="A375" s="9" t="s">
        <v>46</v>
      </c>
      <c r="B375" s="9" t="s">
        <v>79</v>
      </c>
      <c r="C375" s="9" t="s">
        <v>96</v>
      </c>
      <c r="D375" s="9" t="s">
        <v>100</v>
      </c>
      <c r="E375" s="9"/>
      <c r="F375" s="10"/>
      <c r="G375" s="12">
        <f>G376</f>
        <v>2791516.35</v>
      </c>
      <c r="H375" s="12">
        <f t="shared" ref="H375:K375" si="156">H376</f>
        <v>697879.09</v>
      </c>
      <c r="I375" s="12">
        <f t="shared" si="156"/>
        <v>697879.09</v>
      </c>
      <c r="J375" s="12">
        <f t="shared" si="156"/>
        <v>697879.09</v>
      </c>
      <c r="K375" s="12">
        <f t="shared" si="156"/>
        <v>697879.08</v>
      </c>
    </row>
    <row r="376" spans="1:11">
      <c r="A376" s="9" t="s">
        <v>46</v>
      </c>
      <c r="B376" s="9" t="s">
        <v>79</v>
      </c>
      <c r="C376" s="9" t="s">
        <v>96</v>
      </c>
      <c r="D376" s="9" t="s">
        <v>100</v>
      </c>
      <c r="E376" s="9" t="s">
        <v>25</v>
      </c>
      <c r="F376" s="10" t="s">
        <v>84</v>
      </c>
      <c r="G376" s="12">
        <f>H376+I376+J376+K376</f>
        <v>2791516.35</v>
      </c>
      <c r="H376" s="12">
        <v>697879.09</v>
      </c>
      <c r="I376" s="12">
        <v>697879.09</v>
      </c>
      <c r="J376" s="12">
        <v>697879.09</v>
      </c>
      <c r="K376" s="12">
        <v>697879.08</v>
      </c>
    </row>
    <row r="377" spans="1:11">
      <c r="A377" s="9" t="s">
        <v>46</v>
      </c>
      <c r="B377" s="9" t="s">
        <v>79</v>
      </c>
      <c r="C377" s="9" t="s">
        <v>96</v>
      </c>
      <c r="D377" s="80" t="s">
        <v>29</v>
      </c>
      <c r="E377" s="80"/>
      <c r="F377" s="81"/>
      <c r="G377" s="11">
        <f>G378+G382</f>
        <v>1598264</v>
      </c>
      <c r="H377" s="11">
        <f t="shared" ref="H377:K377" si="157">H378+H382</f>
        <v>394566</v>
      </c>
      <c r="I377" s="11">
        <f t="shared" si="157"/>
        <v>364566</v>
      </c>
      <c r="J377" s="11">
        <f t="shared" si="157"/>
        <v>344566</v>
      </c>
      <c r="K377" s="11">
        <f t="shared" si="157"/>
        <v>494566</v>
      </c>
    </row>
    <row r="378" spans="1:11">
      <c r="A378" s="9" t="s">
        <v>46</v>
      </c>
      <c r="B378" s="9" t="s">
        <v>79</v>
      </c>
      <c r="C378" s="9" t="s">
        <v>96</v>
      </c>
      <c r="D378" s="9" t="s">
        <v>30</v>
      </c>
      <c r="E378" s="9"/>
      <c r="F378" s="10"/>
      <c r="G378" s="12">
        <f>G379</f>
        <v>1023264</v>
      </c>
      <c r="H378" s="12">
        <f t="shared" ref="H378:K378" si="158">H379</f>
        <v>255816</v>
      </c>
      <c r="I378" s="12">
        <f t="shared" si="158"/>
        <v>255816</v>
      </c>
      <c r="J378" s="12">
        <f t="shared" si="158"/>
        <v>255816</v>
      </c>
      <c r="K378" s="12">
        <f t="shared" si="158"/>
        <v>255816</v>
      </c>
    </row>
    <row r="379" spans="1:11">
      <c r="A379" s="9" t="s">
        <v>46</v>
      </c>
      <c r="B379" s="9" t="s">
        <v>79</v>
      </c>
      <c r="C379" s="9" t="s">
        <v>96</v>
      </c>
      <c r="D379" s="9" t="s">
        <v>30</v>
      </c>
      <c r="E379" s="9" t="s">
        <v>34</v>
      </c>
      <c r="F379" s="10"/>
      <c r="G379" s="12">
        <f>G380+G381</f>
        <v>1023264</v>
      </c>
      <c r="H379" s="12">
        <f t="shared" ref="H379:K379" si="159">H380+H381</f>
        <v>255816</v>
      </c>
      <c r="I379" s="12">
        <f t="shared" si="159"/>
        <v>255816</v>
      </c>
      <c r="J379" s="12">
        <f t="shared" si="159"/>
        <v>255816</v>
      </c>
      <c r="K379" s="12">
        <f t="shared" si="159"/>
        <v>255816</v>
      </c>
    </row>
    <row r="380" spans="1:11">
      <c r="A380" s="9" t="s">
        <v>46</v>
      </c>
      <c r="B380" s="9" t="s">
        <v>79</v>
      </c>
      <c r="C380" s="9" t="s">
        <v>96</v>
      </c>
      <c r="D380" s="9" t="s">
        <v>30</v>
      </c>
      <c r="E380" s="9" t="s">
        <v>31</v>
      </c>
      <c r="F380" s="10" t="s">
        <v>84</v>
      </c>
      <c r="G380" s="12">
        <f t="shared" ref="G380:G381" si="160">H380+I380+J380+K380</f>
        <v>316500</v>
      </c>
      <c r="H380" s="12">
        <v>79125</v>
      </c>
      <c r="I380" s="12">
        <v>79125</v>
      </c>
      <c r="J380" s="12">
        <v>79125</v>
      </c>
      <c r="K380" s="12">
        <v>79125</v>
      </c>
    </row>
    <row r="381" spans="1:11">
      <c r="A381" s="9" t="s">
        <v>46</v>
      </c>
      <c r="B381" s="9" t="s">
        <v>79</v>
      </c>
      <c r="C381" s="9" t="s">
        <v>96</v>
      </c>
      <c r="D381" s="9" t="s">
        <v>30</v>
      </c>
      <c r="E381" s="9" t="s">
        <v>32</v>
      </c>
      <c r="F381" s="10" t="s">
        <v>84</v>
      </c>
      <c r="G381" s="12">
        <f t="shared" si="160"/>
        <v>706764</v>
      </c>
      <c r="H381" s="12">
        <v>176691</v>
      </c>
      <c r="I381" s="12">
        <v>176691</v>
      </c>
      <c r="J381" s="12">
        <v>176691</v>
      </c>
      <c r="K381" s="12">
        <v>176691</v>
      </c>
    </row>
    <row r="382" spans="1:11">
      <c r="A382" s="9" t="s">
        <v>46</v>
      </c>
      <c r="B382" s="9" t="s">
        <v>79</v>
      </c>
      <c r="C382" s="9" t="s">
        <v>96</v>
      </c>
      <c r="D382" s="9" t="s">
        <v>33</v>
      </c>
      <c r="E382" s="9"/>
      <c r="F382" s="10"/>
      <c r="G382" s="12">
        <f>G383+G384+G385+G386</f>
        <v>575000</v>
      </c>
      <c r="H382" s="12">
        <f t="shared" ref="H382:K382" si="161">H383+H384+H385+H386</f>
        <v>138750</v>
      </c>
      <c r="I382" s="12">
        <f t="shared" si="161"/>
        <v>108750</v>
      </c>
      <c r="J382" s="12">
        <f t="shared" si="161"/>
        <v>88750</v>
      </c>
      <c r="K382" s="12">
        <f t="shared" si="161"/>
        <v>238750</v>
      </c>
    </row>
    <row r="383" spans="1:11">
      <c r="A383" s="9" t="s">
        <v>46</v>
      </c>
      <c r="B383" s="9" t="s">
        <v>79</v>
      </c>
      <c r="C383" s="9" t="s">
        <v>96</v>
      </c>
      <c r="D383" s="9" t="s">
        <v>33</v>
      </c>
      <c r="E383" s="9" t="s">
        <v>31</v>
      </c>
      <c r="F383" s="10" t="s">
        <v>84</v>
      </c>
      <c r="G383" s="12">
        <f t="shared" ref="G383:G385" si="162">H383+I383+J383+K383</f>
        <v>5000</v>
      </c>
      <c r="H383" s="12">
        <v>1250</v>
      </c>
      <c r="I383" s="12">
        <v>1250</v>
      </c>
      <c r="J383" s="12">
        <v>1250</v>
      </c>
      <c r="K383" s="12">
        <v>1250</v>
      </c>
    </row>
    <row r="384" spans="1:11">
      <c r="A384" s="9" t="s">
        <v>46</v>
      </c>
      <c r="B384" s="9" t="s">
        <v>79</v>
      </c>
      <c r="C384" s="9" t="s">
        <v>96</v>
      </c>
      <c r="D384" s="9" t="s">
        <v>33</v>
      </c>
      <c r="E384" s="9" t="s">
        <v>61</v>
      </c>
      <c r="F384" s="10" t="s">
        <v>84</v>
      </c>
      <c r="G384" s="12">
        <f t="shared" si="162"/>
        <v>150000</v>
      </c>
      <c r="H384" s="12">
        <v>75000</v>
      </c>
      <c r="I384" s="12">
        <v>25000</v>
      </c>
      <c r="J384" s="12">
        <v>25000</v>
      </c>
      <c r="K384" s="12">
        <v>25000</v>
      </c>
    </row>
    <row r="385" spans="1:11">
      <c r="A385" s="9" t="s">
        <v>46</v>
      </c>
      <c r="B385" s="9" t="s">
        <v>79</v>
      </c>
      <c r="C385" s="9" t="s">
        <v>96</v>
      </c>
      <c r="D385" s="9" t="s">
        <v>33</v>
      </c>
      <c r="E385" s="9" t="s">
        <v>32</v>
      </c>
      <c r="F385" s="10" t="s">
        <v>84</v>
      </c>
      <c r="G385" s="12">
        <f t="shared" si="162"/>
        <v>70000</v>
      </c>
      <c r="H385" s="12">
        <v>12500</v>
      </c>
      <c r="I385" s="12">
        <v>32500</v>
      </c>
      <c r="J385" s="12">
        <v>12500</v>
      </c>
      <c r="K385" s="12">
        <v>12500</v>
      </c>
    </row>
    <row r="386" spans="1:11">
      <c r="A386" s="9" t="s">
        <v>46</v>
      </c>
      <c r="B386" s="9" t="s">
        <v>79</v>
      </c>
      <c r="C386" s="9" t="s">
        <v>96</v>
      </c>
      <c r="D386" s="9" t="s">
        <v>33</v>
      </c>
      <c r="E386" s="9" t="s">
        <v>35</v>
      </c>
      <c r="F386" s="10"/>
      <c r="G386" s="12">
        <f>G387+G388</f>
        <v>350000</v>
      </c>
      <c r="H386" s="12">
        <f t="shared" ref="H386:K386" si="163">H387+H388</f>
        <v>50000</v>
      </c>
      <c r="I386" s="12">
        <f t="shared" si="163"/>
        <v>50000</v>
      </c>
      <c r="J386" s="12">
        <f t="shared" si="163"/>
        <v>50000</v>
      </c>
      <c r="K386" s="12">
        <f t="shared" si="163"/>
        <v>200000</v>
      </c>
    </row>
    <row r="387" spans="1:11">
      <c r="A387" s="9" t="s">
        <v>46</v>
      </c>
      <c r="B387" s="9" t="s">
        <v>79</v>
      </c>
      <c r="C387" s="9" t="s">
        <v>96</v>
      </c>
      <c r="D387" s="9" t="s">
        <v>33</v>
      </c>
      <c r="E387" s="9" t="s">
        <v>36</v>
      </c>
      <c r="F387" s="10" t="s">
        <v>84</v>
      </c>
      <c r="G387" s="12">
        <f t="shared" ref="G387:G388" si="164">H387+I387+J387+K387</f>
        <v>100000</v>
      </c>
      <c r="H387" s="12">
        <v>0</v>
      </c>
      <c r="I387" s="12">
        <v>0</v>
      </c>
      <c r="J387" s="12">
        <v>0</v>
      </c>
      <c r="K387" s="12">
        <v>100000</v>
      </c>
    </row>
    <row r="388" spans="1:11">
      <c r="A388" s="9" t="s">
        <v>46</v>
      </c>
      <c r="B388" s="9" t="s">
        <v>79</v>
      </c>
      <c r="C388" s="9" t="s">
        <v>96</v>
      </c>
      <c r="D388" s="9" t="s">
        <v>33</v>
      </c>
      <c r="E388" s="9" t="s">
        <v>37</v>
      </c>
      <c r="F388" s="10" t="s">
        <v>84</v>
      </c>
      <c r="G388" s="12">
        <f t="shared" si="164"/>
        <v>250000</v>
      </c>
      <c r="H388" s="12">
        <v>50000</v>
      </c>
      <c r="I388" s="12">
        <v>50000</v>
      </c>
      <c r="J388" s="12">
        <v>50000</v>
      </c>
      <c r="K388" s="12">
        <v>100000</v>
      </c>
    </row>
    <row r="389" spans="1:11">
      <c r="A389" s="80" t="s">
        <v>46</v>
      </c>
      <c r="B389" s="80" t="s">
        <v>79</v>
      </c>
      <c r="C389" s="80" t="s">
        <v>96</v>
      </c>
      <c r="D389" s="80" t="s">
        <v>38</v>
      </c>
      <c r="E389" s="9"/>
      <c r="F389" s="10"/>
      <c r="G389" s="11">
        <f>G390</f>
        <v>10000</v>
      </c>
      <c r="H389" s="11">
        <f t="shared" ref="H389:K390" si="165">H390</f>
        <v>100</v>
      </c>
      <c r="I389" s="11">
        <f t="shared" si="165"/>
        <v>100</v>
      </c>
      <c r="J389" s="11">
        <f t="shared" si="165"/>
        <v>100</v>
      </c>
      <c r="K389" s="11">
        <f t="shared" si="165"/>
        <v>9700</v>
      </c>
    </row>
    <row r="390" spans="1:11">
      <c r="A390" s="9" t="s">
        <v>46</v>
      </c>
      <c r="B390" s="9" t="s">
        <v>79</v>
      </c>
      <c r="C390" s="9" t="s">
        <v>96</v>
      </c>
      <c r="D390" s="80" t="s">
        <v>39</v>
      </c>
      <c r="E390" s="9"/>
      <c r="F390" s="10"/>
      <c r="G390" s="12">
        <f>G391</f>
        <v>10000</v>
      </c>
      <c r="H390" s="12">
        <f t="shared" si="165"/>
        <v>100</v>
      </c>
      <c r="I390" s="12">
        <f t="shared" si="165"/>
        <v>100</v>
      </c>
      <c r="J390" s="12">
        <f t="shared" si="165"/>
        <v>100</v>
      </c>
      <c r="K390" s="12">
        <f t="shared" si="165"/>
        <v>9700</v>
      </c>
    </row>
    <row r="391" spans="1:11">
      <c r="A391" s="9" t="s">
        <v>46</v>
      </c>
      <c r="B391" s="9" t="s">
        <v>79</v>
      </c>
      <c r="C391" s="9" t="s">
        <v>96</v>
      </c>
      <c r="D391" s="9" t="s">
        <v>39</v>
      </c>
      <c r="E391" s="9" t="s">
        <v>40</v>
      </c>
      <c r="F391" s="10" t="s">
        <v>84</v>
      </c>
      <c r="G391" s="12">
        <f>H391+I391+J391+K391</f>
        <v>10000</v>
      </c>
      <c r="H391" s="12">
        <v>100</v>
      </c>
      <c r="I391" s="12">
        <v>100</v>
      </c>
      <c r="J391" s="12">
        <v>100</v>
      </c>
      <c r="K391" s="12">
        <v>9700</v>
      </c>
    </row>
    <row r="392" spans="1:11">
      <c r="A392" s="80" t="s">
        <v>46</v>
      </c>
      <c r="B392" s="80" t="s">
        <v>204</v>
      </c>
      <c r="C392" s="80"/>
      <c r="D392" s="80"/>
      <c r="E392" s="80"/>
      <c r="F392" s="81"/>
      <c r="G392" s="11">
        <v>1500000</v>
      </c>
      <c r="H392" s="11">
        <v>375000</v>
      </c>
      <c r="I392" s="11">
        <v>375000</v>
      </c>
      <c r="J392" s="11">
        <v>375000</v>
      </c>
      <c r="K392" s="11">
        <v>375000</v>
      </c>
    </row>
    <row r="393" spans="1:11">
      <c r="A393" s="9" t="s">
        <v>46</v>
      </c>
      <c r="B393" s="9" t="s">
        <v>205</v>
      </c>
      <c r="C393" s="9"/>
      <c r="D393" s="9"/>
      <c r="E393" s="9"/>
      <c r="F393" s="10"/>
      <c r="G393" s="12">
        <v>1500000</v>
      </c>
      <c r="H393" s="12">
        <v>375000</v>
      </c>
      <c r="I393" s="12">
        <v>375000</v>
      </c>
      <c r="J393" s="12">
        <v>375000</v>
      </c>
      <c r="K393" s="12">
        <v>375000</v>
      </c>
    </row>
    <row r="394" spans="1:11">
      <c r="A394" s="80" t="s">
        <v>46</v>
      </c>
      <c r="B394" s="80" t="s">
        <v>205</v>
      </c>
      <c r="C394" s="80" t="s">
        <v>179</v>
      </c>
      <c r="D394" s="9"/>
      <c r="E394" s="9"/>
      <c r="F394" s="10"/>
      <c r="G394" s="12">
        <v>1500000</v>
      </c>
      <c r="H394" s="12">
        <v>375000</v>
      </c>
      <c r="I394" s="12">
        <v>375000</v>
      </c>
      <c r="J394" s="12">
        <v>375000</v>
      </c>
      <c r="K394" s="12">
        <v>375000</v>
      </c>
    </row>
    <row r="395" spans="1:11">
      <c r="A395" s="80" t="s">
        <v>46</v>
      </c>
      <c r="B395" s="80" t="s">
        <v>205</v>
      </c>
      <c r="C395" s="80" t="s">
        <v>206</v>
      </c>
      <c r="D395" s="80"/>
      <c r="E395" s="80"/>
      <c r="F395" s="81"/>
      <c r="G395" s="11">
        <v>1500000</v>
      </c>
      <c r="H395" s="11">
        <v>375000</v>
      </c>
      <c r="I395" s="11">
        <v>375000</v>
      </c>
      <c r="J395" s="11">
        <v>375000</v>
      </c>
      <c r="K395" s="11">
        <v>375000</v>
      </c>
    </row>
    <row r="396" spans="1:11">
      <c r="A396" s="9" t="s">
        <v>46</v>
      </c>
      <c r="B396" s="9" t="s">
        <v>205</v>
      </c>
      <c r="C396" s="9" t="s">
        <v>207</v>
      </c>
      <c r="D396" s="9"/>
      <c r="E396" s="9"/>
      <c r="F396" s="10"/>
      <c r="G396" s="12">
        <v>1500000</v>
      </c>
      <c r="H396" s="12">
        <v>375000</v>
      </c>
      <c r="I396" s="12">
        <v>375000</v>
      </c>
      <c r="J396" s="12">
        <v>375000</v>
      </c>
      <c r="K396" s="12">
        <v>375000</v>
      </c>
    </row>
    <row r="397" spans="1:11">
      <c r="A397" s="9" t="s">
        <v>46</v>
      </c>
      <c r="B397" s="9" t="s">
        <v>205</v>
      </c>
      <c r="C397" s="9" t="s">
        <v>207</v>
      </c>
      <c r="D397" s="9" t="s">
        <v>29</v>
      </c>
      <c r="E397" s="9"/>
      <c r="F397" s="10"/>
      <c r="G397" s="12">
        <v>1500000</v>
      </c>
      <c r="H397" s="12">
        <v>375000</v>
      </c>
      <c r="I397" s="12">
        <v>375000</v>
      </c>
      <c r="J397" s="12">
        <v>375000</v>
      </c>
      <c r="K397" s="12">
        <v>375000</v>
      </c>
    </row>
    <row r="398" spans="1:11">
      <c r="A398" s="9" t="s">
        <v>46</v>
      </c>
      <c r="B398" s="9" t="s">
        <v>205</v>
      </c>
      <c r="C398" s="9" t="s">
        <v>207</v>
      </c>
      <c r="D398" s="9" t="s">
        <v>33</v>
      </c>
      <c r="E398" s="9"/>
      <c r="F398" s="10"/>
      <c r="G398" s="12">
        <v>1500000</v>
      </c>
      <c r="H398" s="12">
        <v>375000</v>
      </c>
      <c r="I398" s="12">
        <v>375000</v>
      </c>
      <c r="J398" s="12">
        <v>375000</v>
      </c>
      <c r="K398" s="12">
        <v>375000</v>
      </c>
    </row>
    <row r="399" spans="1:11">
      <c r="A399" s="9" t="s">
        <v>46</v>
      </c>
      <c r="B399" s="9" t="s">
        <v>205</v>
      </c>
      <c r="C399" s="9" t="s">
        <v>207</v>
      </c>
      <c r="D399" s="9" t="s">
        <v>33</v>
      </c>
      <c r="E399" s="9" t="s">
        <v>34</v>
      </c>
      <c r="F399" s="10"/>
      <c r="G399" s="12">
        <v>1500000</v>
      </c>
      <c r="H399" s="12">
        <v>375000</v>
      </c>
      <c r="I399" s="12">
        <v>375000</v>
      </c>
      <c r="J399" s="12">
        <v>375000</v>
      </c>
      <c r="K399" s="12">
        <v>375000</v>
      </c>
    </row>
    <row r="400" spans="1:11">
      <c r="A400" s="9" t="s">
        <v>46</v>
      </c>
      <c r="B400" s="9" t="s">
        <v>205</v>
      </c>
      <c r="C400" s="9" t="s">
        <v>207</v>
      </c>
      <c r="D400" s="9" t="s">
        <v>33</v>
      </c>
      <c r="E400" s="9" t="s">
        <v>32</v>
      </c>
      <c r="F400" s="10" t="s">
        <v>208</v>
      </c>
      <c r="G400" s="12">
        <f>H400+I400+J400+K400</f>
        <v>1500000</v>
      </c>
      <c r="H400" s="12">
        <v>375000</v>
      </c>
      <c r="I400" s="12">
        <v>375000</v>
      </c>
      <c r="J400" s="12">
        <v>375000</v>
      </c>
      <c r="K400" s="12">
        <v>375000</v>
      </c>
    </row>
    <row r="401" spans="1:11" ht="18.75">
      <c r="A401" s="20"/>
      <c r="B401" s="20"/>
      <c r="C401" s="20"/>
      <c r="D401" s="23" t="s">
        <v>216</v>
      </c>
      <c r="E401" s="20"/>
      <c r="F401" s="81"/>
      <c r="G401" s="82"/>
      <c r="H401" s="82"/>
      <c r="I401" s="82"/>
      <c r="J401" s="82"/>
      <c r="K401" s="82"/>
    </row>
    <row r="402" spans="1:11">
      <c r="A402" s="18"/>
      <c r="B402" s="18"/>
      <c r="C402" s="18"/>
      <c r="D402" s="18"/>
      <c r="E402" s="18"/>
      <c r="F402" s="19"/>
      <c r="G402" s="11">
        <f>G403+G455</f>
        <v>48455037</v>
      </c>
      <c r="H402" s="11">
        <f t="shared" ref="H402:K402" si="166">H403+H455</f>
        <v>11600262.75</v>
      </c>
      <c r="I402" s="11">
        <f t="shared" si="166"/>
        <v>11760262.75</v>
      </c>
      <c r="J402" s="11">
        <f t="shared" si="166"/>
        <v>12372262.75</v>
      </c>
      <c r="K402" s="11">
        <f t="shared" si="166"/>
        <v>12722248.75</v>
      </c>
    </row>
    <row r="403" spans="1:11">
      <c r="A403" s="80" t="s">
        <v>46</v>
      </c>
      <c r="B403" s="80" t="s">
        <v>177</v>
      </c>
      <c r="C403" s="80"/>
      <c r="D403" s="9"/>
      <c r="E403" s="9"/>
      <c r="F403" s="10"/>
      <c r="G403" s="11">
        <f>G404</f>
        <v>38265857</v>
      </c>
      <c r="H403" s="11">
        <f t="shared" ref="H403:K405" si="167">H404</f>
        <v>9052967.75</v>
      </c>
      <c r="I403" s="11">
        <f t="shared" si="167"/>
        <v>9212967.75</v>
      </c>
      <c r="J403" s="11">
        <f t="shared" si="167"/>
        <v>9824967.75</v>
      </c>
      <c r="K403" s="11">
        <f t="shared" si="167"/>
        <v>10174953.75</v>
      </c>
    </row>
    <row r="404" spans="1:11">
      <c r="A404" s="9" t="s">
        <v>46</v>
      </c>
      <c r="B404" s="9" t="s">
        <v>178</v>
      </c>
      <c r="C404" s="9"/>
      <c r="D404" s="9"/>
      <c r="E404" s="9"/>
      <c r="F404" s="10"/>
      <c r="G404" s="12">
        <f>G405</f>
        <v>38265857</v>
      </c>
      <c r="H404" s="12">
        <f t="shared" si="167"/>
        <v>9052967.75</v>
      </c>
      <c r="I404" s="12">
        <f t="shared" si="167"/>
        <v>9212967.75</v>
      </c>
      <c r="J404" s="12">
        <f t="shared" si="167"/>
        <v>9824967.75</v>
      </c>
      <c r="K404" s="12">
        <f t="shared" si="167"/>
        <v>10174953.75</v>
      </c>
    </row>
    <row r="405" spans="1:11">
      <c r="A405" s="9" t="s">
        <v>46</v>
      </c>
      <c r="B405" s="9" t="s">
        <v>178</v>
      </c>
      <c r="C405" s="9" t="s">
        <v>179</v>
      </c>
      <c r="D405" s="9"/>
      <c r="E405" s="9"/>
      <c r="F405" s="10"/>
      <c r="G405" s="12">
        <f>G406</f>
        <v>38265857</v>
      </c>
      <c r="H405" s="12">
        <f t="shared" si="167"/>
        <v>9052967.75</v>
      </c>
      <c r="I405" s="12">
        <f t="shared" si="167"/>
        <v>9212967.75</v>
      </c>
      <c r="J405" s="12">
        <f t="shared" si="167"/>
        <v>9824967.75</v>
      </c>
      <c r="K405" s="12">
        <f t="shared" si="167"/>
        <v>10174953.75</v>
      </c>
    </row>
    <row r="406" spans="1:11">
      <c r="A406" s="9" t="s">
        <v>46</v>
      </c>
      <c r="B406" s="9" t="s">
        <v>178</v>
      </c>
      <c r="C406" s="9" t="s">
        <v>180</v>
      </c>
      <c r="D406" s="9"/>
      <c r="E406" s="9"/>
      <c r="F406" s="10"/>
      <c r="G406" s="12">
        <f>G407+G436+G443+G449</f>
        <v>38265857</v>
      </c>
      <c r="H406" s="12">
        <f t="shared" ref="H406:K406" si="168">H407+H436+H443+H449</f>
        <v>9052967.75</v>
      </c>
      <c r="I406" s="12">
        <f t="shared" si="168"/>
        <v>9212967.75</v>
      </c>
      <c r="J406" s="12">
        <f t="shared" si="168"/>
        <v>9824967.75</v>
      </c>
      <c r="K406" s="12">
        <f t="shared" si="168"/>
        <v>10174953.75</v>
      </c>
    </row>
    <row r="407" spans="1:11">
      <c r="A407" s="80" t="s">
        <v>46</v>
      </c>
      <c r="B407" s="80" t="s">
        <v>178</v>
      </c>
      <c r="C407" s="20" t="s">
        <v>181</v>
      </c>
      <c r="D407" s="80"/>
      <c r="E407" s="80"/>
      <c r="F407" s="81"/>
      <c r="G407" s="11">
        <f>G408+G415+G433</f>
        <v>29354357</v>
      </c>
      <c r="H407" s="11">
        <f t="shared" ref="H407:K407" si="169">H408+H415+H433</f>
        <v>6825092.75</v>
      </c>
      <c r="I407" s="11">
        <f t="shared" si="169"/>
        <v>6985092.75</v>
      </c>
      <c r="J407" s="11">
        <f t="shared" si="169"/>
        <v>7597092.75</v>
      </c>
      <c r="K407" s="11">
        <f t="shared" si="169"/>
        <v>7947078.75</v>
      </c>
    </row>
    <row r="408" spans="1:11">
      <c r="A408" s="9" t="s">
        <v>46</v>
      </c>
      <c r="B408" s="9" t="s">
        <v>178</v>
      </c>
      <c r="C408" s="9" t="s">
        <v>181</v>
      </c>
      <c r="D408" s="9" t="s">
        <v>97</v>
      </c>
      <c r="E408" s="9"/>
      <c r="F408" s="10"/>
      <c r="G408" s="12">
        <v>22756219</v>
      </c>
      <c r="H408" s="12">
        <v>5689054.75</v>
      </c>
      <c r="I408" s="12">
        <v>5689054.75</v>
      </c>
      <c r="J408" s="12">
        <v>5689054.75</v>
      </c>
      <c r="K408" s="12">
        <v>5689054.75</v>
      </c>
    </row>
    <row r="409" spans="1:11">
      <c r="A409" s="9" t="s">
        <v>46</v>
      </c>
      <c r="B409" s="9" t="s">
        <v>178</v>
      </c>
      <c r="C409" s="9" t="s">
        <v>181</v>
      </c>
      <c r="D409" s="9" t="s">
        <v>98</v>
      </c>
      <c r="E409" s="9"/>
      <c r="F409" s="10"/>
      <c r="G409" s="12">
        <f>G410+G411</f>
        <v>17285194</v>
      </c>
      <c r="H409" s="12">
        <f t="shared" ref="H409:K409" si="170">H410+H411</f>
        <v>4321298.5</v>
      </c>
      <c r="I409" s="12">
        <f t="shared" si="170"/>
        <v>4321298.5</v>
      </c>
      <c r="J409" s="12">
        <f t="shared" si="170"/>
        <v>4321298.5</v>
      </c>
      <c r="K409" s="12">
        <f t="shared" si="170"/>
        <v>4321298.5</v>
      </c>
    </row>
    <row r="410" spans="1:11">
      <c r="A410" s="9" t="s">
        <v>46</v>
      </c>
      <c r="B410" s="9" t="s">
        <v>178</v>
      </c>
      <c r="C410" s="9" t="s">
        <v>181</v>
      </c>
      <c r="D410" s="9" t="s">
        <v>98</v>
      </c>
      <c r="E410" s="9" t="s">
        <v>22</v>
      </c>
      <c r="F410" s="10" t="s">
        <v>84</v>
      </c>
      <c r="G410" s="12">
        <f t="shared" ref="G410:G411" si="171">H410+I410+J410+K410</f>
        <v>17128234</v>
      </c>
      <c r="H410" s="12">
        <v>4282058.5</v>
      </c>
      <c r="I410" s="12">
        <v>4282058.5</v>
      </c>
      <c r="J410" s="12">
        <v>4282058.5</v>
      </c>
      <c r="K410" s="4">
        <v>4282058.5</v>
      </c>
    </row>
    <row r="411" spans="1:11">
      <c r="A411" s="9" t="s">
        <v>46</v>
      </c>
      <c r="B411" s="9" t="s">
        <v>178</v>
      </c>
      <c r="C411" s="9" t="s">
        <v>181</v>
      </c>
      <c r="D411" s="9" t="s">
        <v>98</v>
      </c>
      <c r="E411" s="9" t="s">
        <v>182</v>
      </c>
      <c r="F411" s="10" t="s">
        <v>84</v>
      </c>
      <c r="G411" s="12">
        <f t="shared" si="171"/>
        <v>156960</v>
      </c>
      <c r="H411" s="7">
        <v>39240</v>
      </c>
      <c r="I411" s="7">
        <v>39240</v>
      </c>
      <c r="J411" s="7">
        <v>39240</v>
      </c>
      <c r="K411" s="4">
        <v>39240</v>
      </c>
    </row>
    <row r="412" spans="1:11">
      <c r="A412" s="9" t="s">
        <v>46</v>
      </c>
      <c r="B412" s="9" t="s">
        <v>178</v>
      </c>
      <c r="C412" s="9" t="s">
        <v>181</v>
      </c>
      <c r="D412" s="9" t="s">
        <v>100</v>
      </c>
      <c r="E412" s="9"/>
      <c r="F412" s="10"/>
      <c r="G412" s="12">
        <f>G413+G414</f>
        <v>5471025</v>
      </c>
      <c r="H412" s="12">
        <f t="shared" ref="H412:K412" si="172">H413+H414</f>
        <v>1367756.25</v>
      </c>
      <c r="I412" s="12">
        <f t="shared" si="172"/>
        <v>1367756.25</v>
      </c>
      <c r="J412" s="12">
        <f t="shared" si="172"/>
        <v>1367756.25</v>
      </c>
      <c r="K412" s="12">
        <f t="shared" si="172"/>
        <v>1367756.25</v>
      </c>
    </row>
    <row r="413" spans="1:11">
      <c r="A413" s="9" t="s">
        <v>46</v>
      </c>
      <c r="B413" s="9" t="s">
        <v>178</v>
      </c>
      <c r="C413" s="9" t="s">
        <v>181</v>
      </c>
      <c r="D413" s="9" t="s">
        <v>100</v>
      </c>
      <c r="E413" s="9" t="s">
        <v>25</v>
      </c>
      <c r="F413" s="10" t="s">
        <v>84</v>
      </c>
      <c r="G413" s="12">
        <f t="shared" ref="G413:G414" si="173">H413+I413+J413+K413</f>
        <v>5423623</v>
      </c>
      <c r="H413" s="12">
        <v>1355905.75</v>
      </c>
      <c r="I413" s="12">
        <v>1355905.75</v>
      </c>
      <c r="J413" s="12">
        <v>1355905.75</v>
      </c>
      <c r="K413" s="3">
        <v>1355905.75</v>
      </c>
    </row>
    <row r="414" spans="1:11">
      <c r="A414" s="9" t="s">
        <v>46</v>
      </c>
      <c r="B414" s="9" t="s">
        <v>178</v>
      </c>
      <c r="C414" s="9" t="s">
        <v>181</v>
      </c>
      <c r="D414" s="9" t="s">
        <v>100</v>
      </c>
      <c r="E414" s="9" t="s">
        <v>183</v>
      </c>
      <c r="F414" s="10" t="s">
        <v>84</v>
      </c>
      <c r="G414" s="12">
        <f t="shared" si="173"/>
        <v>47402</v>
      </c>
      <c r="H414" s="7">
        <v>11850.5</v>
      </c>
      <c r="I414" s="7">
        <v>11850.5</v>
      </c>
      <c r="J414" s="7">
        <v>11850.5</v>
      </c>
      <c r="K414" s="3">
        <v>11850.5</v>
      </c>
    </row>
    <row r="415" spans="1:11">
      <c r="A415" s="9" t="s">
        <v>46</v>
      </c>
      <c r="B415" s="9" t="s">
        <v>178</v>
      </c>
      <c r="C415" s="9" t="s">
        <v>181</v>
      </c>
      <c r="D415" s="9" t="s">
        <v>29</v>
      </c>
      <c r="E415" s="9"/>
      <c r="F415" s="10"/>
      <c r="G415" s="12">
        <v>6588138</v>
      </c>
      <c r="H415" s="12">
        <v>1133538</v>
      </c>
      <c r="I415" s="12">
        <v>1293538</v>
      </c>
      <c r="J415" s="12">
        <v>1905538</v>
      </c>
      <c r="K415" s="12">
        <v>2255524</v>
      </c>
    </row>
    <row r="416" spans="1:11">
      <c r="A416" s="9" t="s">
        <v>46</v>
      </c>
      <c r="B416" s="9" t="s">
        <v>178</v>
      </c>
      <c r="C416" s="9" t="s">
        <v>181</v>
      </c>
      <c r="D416" s="9" t="s">
        <v>30</v>
      </c>
      <c r="E416" s="9"/>
      <c r="F416" s="10"/>
      <c r="G416" s="12">
        <v>244000</v>
      </c>
      <c r="H416" s="12">
        <v>54750</v>
      </c>
      <c r="I416" s="12">
        <v>54750</v>
      </c>
      <c r="J416" s="12">
        <v>79750</v>
      </c>
      <c r="K416" s="12">
        <v>54750</v>
      </c>
    </row>
    <row r="417" spans="1:11">
      <c r="A417" s="9" t="s">
        <v>46</v>
      </c>
      <c r="B417" s="9" t="s">
        <v>178</v>
      </c>
      <c r="C417" s="9" t="s">
        <v>181</v>
      </c>
      <c r="D417" s="9" t="s">
        <v>30</v>
      </c>
      <c r="E417" s="9" t="s">
        <v>31</v>
      </c>
      <c r="F417" s="10" t="s">
        <v>84</v>
      </c>
      <c r="G417" s="12">
        <f t="shared" ref="G417:G419" si="174">H417+I417+J417+K417</f>
        <v>134000</v>
      </c>
      <c r="H417" s="12">
        <v>33500</v>
      </c>
      <c r="I417" s="12">
        <v>33500</v>
      </c>
      <c r="J417" s="12">
        <v>33500</v>
      </c>
      <c r="K417" s="12">
        <v>33500</v>
      </c>
    </row>
    <row r="418" spans="1:11">
      <c r="A418" s="9" t="s">
        <v>46</v>
      </c>
      <c r="B418" s="9" t="s">
        <v>178</v>
      </c>
      <c r="C418" s="9" t="s">
        <v>181</v>
      </c>
      <c r="D418" s="9" t="s">
        <v>30</v>
      </c>
      <c r="E418" s="9" t="s">
        <v>61</v>
      </c>
      <c r="F418" s="10" t="s">
        <v>84</v>
      </c>
      <c r="G418" s="12">
        <f t="shared" si="174"/>
        <v>85000</v>
      </c>
      <c r="H418" s="12">
        <v>21250</v>
      </c>
      <c r="I418" s="12">
        <v>21250</v>
      </c>
      <c r="J418" s="12">
        <v>21250</v>
      </c>
      <c r="K418" s="12">
        <v>21250</v>
      </c>
    </row>
    <row r="419" spans="1:11">
      <c r="A419" s="9" t="s">
        <v>46</v>
      </c>
      <c r="B419" s="9" t="s">
        <v>178</v>
      </c>
      <c r="C419" s="9" t="s">
        <v>181</v>
      </c>
      <c r="D419" s="9" t="s">
        <v>30</v>
      </c>
      <c r="E419" s="9" t="s">
        <v>36</v>
      </c>
      <c r="F419" s="10" t="s">
        <v>84</v>
      </c>
      <c r="G419" s="12">
        <f t="shared" si="174"/>
        <v>25000</v>
      </c>
      <c r="H419" s="12"/>
      <c r="I419" s="12"/>
      <c r="J419" s="12">
        <v>25000</v>
      </c>
      <c r="K419" s="12"/>
    </row>
    <row r="420" spans="1:11">
      <c r="A420" s="9" t="s">
        <v>46</v>
      </c>
      <c r="B420" s="9" t="s">
        <v>178</v>
      </c>
      <c r="C420" s="9" t="s">
        <v>181</v>
      </c>
      <c r="D420" s="9" t="s">
        <v>33</v>
      </c>
      <c r="E420" s="9"/>
      <c r="F420" s="10"/>
      <c r="G420" s="12">
        <f>G421+G428</f>
        <v>6344138</v>
      </c>
      <c r="H420" s="12">
        <f t="shared" ref="H420:K420" si="175">H421+H428</f>
        <v>1078788</v>
      </c>
      <c r="I420" s="12">
        <f t="shared" si="175"/>
        <v>1238788</v>
      </c>
      <c r="J420" s="12">
        <f t="shared" si="175"/>
        <v>1825788</v>
      </c>
      <c r="K420" s="12">
        <f t="shared" si="175"/>
        <v>2200774</v>
      </c>
    </row>
    <row r="421" spans="1:11">
      <c r="A421" s="9" t="s">
        <v>46</v>
      </c>
      <c r="B421" s="9" t="s">
        <v>178</v>
      </c>
      <c r="C421" s="9" t="s">
        <v>181</v>
      </c>
      <c r="D421" s="9" t="s">
        <v>33</v>
      </c>
      <c r="E421" s="9" t="s">
        <v>34</v>
      </c>
      <c r="F421" s="10"/>
      <c r="G421" s="12">
        <f>G422+G423+G424+G425+G426+G427</f>
        <v>4530152</v>
      </c>
      <c r="H421" s="12">
        <v>1078788</v>
      </c>
      <c r="I421" s="12">
        <v>1113788</v>
      </c>
      <c r="J421" s="12">
        <v>1148788</v>
      </c>
      <c r="K421" s="12">
        <v>1188788</v>
      </c>
    </row>
    <row r="422" spans="1:11">
      <c r="A422" s="9" t="s">
        <v>46</v>
      </c>
      <c r="B422" s="9" t="s">
        <v>178</v>
      </c>
      <c r="C422" s="9" t="s">
        <v>181</v>
      </c>
      <c r="D422" s="9" t="s">
        <v>33</v>
      </c>
      <c r="E422" s="9" t="s">
        <v>31</v>
      </c>
      <c r="F422" s="10" t="s">
        <v>84</v>
      </c>
      <c r="G422" s="12">
        <f t="shared" ref="G422:G427" si="176">H422+I422+J422+K422</f>
        <v>3000</v>
      </c>
      <c r="H422" s="12">
        <v>750</v>
      </c>
      <c r="I422" s="12">
        <v>750</v>
      </c>
      <c r="J422" s="12">
        <v>750</v>
      </c>
      <c r="K422" s="12">
        <v>750</v>
      </c>
    </row>
    <row r="423" spans="1:11">
      <c r="A423" s="9" t="s">
        <v>46</v>
      </c>
      <c r="B423" s="9" t="s">
        <v>178</v>
      </c>
      <c r="C423" s="9" t="s">
        <v>181</v>
      </c>
      <c r="D423" s="9" t="s">
        <v>33</v>
      </c>
      <c r="E423" s="9" t="s">
        <v>59</v>
      </c>
      <c r="F423" s="10" t="s">
        <v>84</v>
      </c>
      <c r="G423" s="12">
        <f t="shared" si="176"/>
        <v>21300</v>
      </c>
      <c r="H423" s="12">
        <v>5325</v>
      </c>
      <c r="I423" s="12">
        <v>5325</v>
      </c>
      <c r="J423" s="12">
        <v>5325</v>
      </c>
      <c r="K423" s="12">
        <v>5325</v>
      </c>
    </row>
    <row r="424" spans="1:11">
      <c r="A424" s="9" t="s">
        <v>46</v>
      </c>
      <c r="B424" s="9" t="s">
        <v>178</v>
      </c>
      <c r="C424" s="9" t="s">
        <v>181</v>
      </c>
      <c r="D424" s="9" t="s">
        <v>33</v>
      </c>
      <c r="E424" s="9" t="s">
        <v>112</v>
      </c>
      <c r="F424" s="10" t="s">
        <v>84</v>
      </c>
      <c r="G424" s="12">
        <f t="shared" si="176"/>
        <v>3759600</v>
      </c>
      <c r="H424" s="12">
        <v>939900</v>
      </c>
      <c r="I424" s="12">
        <v>939900</v>
      </c>
      <c r="J424" s="12">
        <v>939900</v>
      </c>
      <c r="K424" s="12">
        <v>939900</v>
      </c>
    </row>
    <row r="425" spans="1:11">
      <c r="A425" s="9" t="s">
        <v>46</v>
      </c>
      <c r="B425" s="9" t="s">
        <v>178</v>
      </c>
      <c r="C425" s="9" t="s">
        <v>181</v>
      </c>
      <c r="D425" s="9" t="s">
        <v>33</v>
      </c>
      <c r="E425" s="9" t="s">
        <v>61</v>
      </c>
      <c r="F425" s="10" t="s">
        <v>84</v>
      </c>
      <c r="G425" s="12">
        <f t="shared" si="176"/>
        <v>35000</v>
      </c>
      <c r="H425" s="12">
        <v>0</v>
      </c>
      <c r="I425" s="12">
        <v>0</v>
      </c>
      <c r="J425" s="12">
        <v>35000</v>
      </c>
      <c r="K425" s="12">
        <v>0</v>
      </c>
    </row>
    <row r="426" spans="1:11">
      <c r="A426" s="9" t="s">
        <v>46</v>
      </c>
      <c r="B426" s="9" t="s">
        <v>178</v>
      </c>
      <c r="C426" s="9" t="s">
        <v>181</v>
      </c>
      <c r="D426" s="9" t="s">
        <v>33</v>
      </c>
      <c r="E426" s="9" t="s">
        <v>32</v>
      </c>
      <c r="F426" s="10" t="s">
        <v>84</v>
      </c>
      <c r="G426" s="12">
        <f t="shared" si="176"/>
        <v>280000</v>
      </c>
      <c r="H426" s="12">
        <v>25000</v>
      </c>
      <c r="I426" s="12">
        <v>60000</v>
      </c>
      <c r="J426" s="12">
        <v>60000</v>
      </c>
      <c r="K426" s="12">
        <v>135000</v>
      </c>
    </row>
    <row r="427" spans="1:11">
      <c r="A427" s="9" t="s">
        <v>46</v>
      </c>
      <c r="B427" s="9" t="s">
        <v>178</v>
      </c>
      <c r="C427" s="9" t="s">
        <v>181</v>
      </c>
      <c r="D427" s="9" t="s">
        <v>33</v>
      </c>
      <c r="E427" s="9" t="s">
        <v>184</v>
      </c>
      <c r="F427" s="10" t="s">
        <v>84</v>
      </c>
      <c r="G427" s="12">
        <f t="shared" si="176"/>
        <v>431252</v>
      </c>
      <c r="H427" s="12">
        <v>107813</v>
      </c>
      <c r="I427" s="12">
        <v>107813</v>
      </c>
      <c r="J427" s="12">
        <v>107813</v>
      </c>
      <c r="K427" s="12">
        <v>107813</v>
      </c>
    </row>
    <row r="428" spans="1:11">
      <c r="A428" s="9" t="s">
        <v>46</v>
      </c>
      <c r="B428" s="9" t="s">
        <v>178</v>
      </c>
      <c r="C428" s="9" t="s">
        <v>181</v>
      </c>
      <c r="D428" s="9" t="s">
        <v>33</v>
      </c>
      <c r="E428" s="9" t="s">
        <v>35</v>
      </c>
      <c r="F428" s="10"/>
      <c r="G428" s="12">
        <f>G429+G430+G431+G432</f>
        <v>1813986</v>
      </c>
      <c r="H428" s="12">
        <f t="shared" ref="H428:K428" si="177">H429+H430+H431+H432</f>
        <v>0</v>
      </c>
      <c r="I428" s="12">
        <f t="shared" si="177"/>
        <v>125000</v>
      </c>
      <c r="J428" s="12">
        <f t="shared" si="177"/>
        <v>677000</v>
      </c>
      <c r="K428" s="12">
        <f t="shared" si="177"/>
        <v>1011986</v>
      </c>
    </row>
    <row r="429" spans="1:11">
      <c r="A429" s="9" t="s">
        <v>46</v>
      </c>
      <c r="B429" s="9" t="s">
        <v>178</v>
      </c>
      <c r="C429" s="9" t="s">
        <v>181</v>
      </c>
      <c r="D429" s="9" t="s">
        <v>33</v>
      </c>
      <c r="E429" s="9" t="s">
        <v>36</v>
      </c>
      <c r="F429" s="10" t="s">
        <v>84</v>
      </c>
      <c r="G429" s="12">
        <f t="shared" ref="G429:G432" si="178">H429+I429+J429+K429</f>
        <v>945500</v>
      </c>
      <c r="H429" s="12">
        <v>0</v>
      </c>
      <c r="I429" s="12">
        <v>125000</v>
      </c>
      <c r="J429" s="12">
        <v>0</v>
      </c>
      <c r="K429" s="12">
        <v>820500</v>
      </c>
    </row>
    <row r="430" spans="1:11">
      <c r="A430" s="9" t="s">
        <v>46</v>
      </c>
      <c r="B430" s="9" t="s">
        <v>178</v>
      </c>
      <c r="C430" s="9" t="s">
        <v>181</v>
      </c>
      <c r="D430" s="9" t="s">
        <v>33</v>
      </c>
      <c r="E430" s="9" t="s">
        <v>185</v>
      </c>
      <c r="F430" s="10" t="s">
        <v>84</v>
      </c>
      <c r="G430" s="12">
        <f t="shared" si="178"/>
        <v>95743</v>
      </c>
      <c r="H430" s="12"/>
      <c r="I430" s="12"/>
      <c r="J430" s="12"/>
      <c r="K430" s="12">
        <v>95743</v>
      </c>
    </row>
    <row r="431" spans="1:11">
      <c r="A431" s="9" t="s">
        <v>46</v>
      </c>
      <c r="B431" s="9" t="s">
        <v>178</v>
      </c>
      <c r="C431" s="9" t="s">
        <v>181</v>
      </c>
      <c r="D431" s="9" t="s">
        <v>33</v>
      </c>
      <c r="E431" s="9" t="s">
        <v>37</v>
      </c>
      <c r="F431" s="10" t="s">
        <v>84</v>
      </c>
      <c r="G431" s="12">
        <f t="shared" si="178"/>
        <v>677000</v>
      </c>
      <c r="H431" s="12">
        <v>0</v>
      </c>
      <c r="I431" s="12">
        <v>0</v>
      </c>
      <c r="J431" s="12">
        <v>677000</v>
      </c>
      <c r="K431" s="12">
        <v>0</v>
      </c>
    </row>
    <row r="432" spans="1:11">
      <c r="A432" s="9" t="s">
        <v>46</v>
      </c>
      <c r="B432" s="9" t="s">
        <v>178</v>
      </c>
      <c r="C432" s="9" t="s">
        <v>181</v>
      </c>
      <c r="D432" s="9" t="s">
        <v>33</v>
      </c>
      <c r="E432" s="9" t="s">
        <v>186</v>
      </c>
      <c r="F432" s="10" t="s">
        <v>84</v>
      </c>
      <c r="G432" s="12">
        <f t="shared" si="178"/>
        <v>95743</v>
      </c>
      <c r="H432" s="12"/>
      <c r="I432" s="12"/>
      <c r="J432" s="12"/>
      <c r="K432" s="12">
        <v>95743</v>
      </c>
    </row>
    <row r="433" spans="1:11">
      <c r="A433" s="9" t="s">
        <v>46</v>
      </c>
      <c r="B433" s="9" t="s">
        <v>178</v>
      </c>
      <c r="C433" s="9" t="s">
        <v>181</v>
      </c>
      <c r="D433" s="80" t="s">
        <v>38</v>
      </c>
      <c r="E433" s="9"/>
      <c r="F433" s="10"/>
      <c r="G433" s="12">
        <f>G434</f>
        <v>10000</v>
      </c>
      <c r="H433" s="12">
        <f t="shared" ref="H433:K434" si="179">H434</f>
        <v>2500</v>
      </c>
      <c r="I433" s="12">
        <f t="shared" si="179"/>
        <v>2500</v>
      </c>
      <c r="J433" s="12">
        <f t="shared" si="179"/>
        <v>2500</v>
      </c>
      <c r="K433" s="12">
        <f t="shared" si="179"/>
        <v>2500</v>
      </c>
    </row>
    <row r="434" spans="1:11">
      <c r="A434" s="9" t="s">
        <v>46</v>
      </c>
      <c r="B434" s="9" t="s">
        <v>178</v>
      </c>
      <c r="C434" s="9" t="s">
        <v>181</v>
      </c>
      <c r="D434" s="80" t="s">
        <v>39</v>
      </c>
      <c r="E434" s="9"/>
      <c r="F434" s="10"/>
      <c r="G434" s="12">
        <f>G435</f>
        <v>10000</v>
      </c>
      <c r="H434" s="12">
        <f t="shared" si="179"/>
        <v>2500</v>
      </c>
      <c r="I434" s="12">
        <f t="shared" si="179"/>
        <v>2500</v>
      </c>
      <c r="J434" s="12">
        <f t="shared" si="179"/>
        <v>2500</v>
      </c>
      <c r="K434" s="12">
        <f t="shared" si="179"/>
        <v>2500</v>
      </c>
    </row>
    <row r="435" spans="1:11">
      <c r="A435" s="9" t="s">
        <v>46</v>
      </c>
      <c r="B435" s="9" t="s">
        <v>178</v>
      </c>
      <c r="C435" s="9" t="s">
        <v>181</v>
      </c>
      <c r="D435" s="9" t="s">
        <v>39</v>
      </c>
      <c r="E435" s="9" t="s">
        <v>40</v>
      </c>
      <c r="F435" s="10" t="s">
        <v>84</v>
      </c>
      <c r="G435" s="12">
        <f>H435+I435+J435+K435</f>
        <v>10000</v>
      </c>
      <c r="H435" s="12">
        <v>2500</v>
      </c>
      <c r="I435" s="12">
        <v>2500</v>
      </c>
      <c r="J435" s="12">
        <v>2500</v>
      </c>
      <c r="K435" s="12">
        <v>2500</v>
      </c>
    </row>
    <row r="436" spans="1:11">
      <c r="A436" s="80" t="s">
        <v>46</v>
      </c>
      <c r="B436" s="80" t="s">
        <v>178</v>
      </c>
      <c r="C436" s="20" t="s">
        <v>187</v>
      </c>
      <c r="D436" s="80"/>
      <c r="E436" s="80"/>
      <c r="F436" s="81"/>
      <c r="G436" s="11">
        <f>G437</f>
        <v>3911500</v>
      </c>
      <c r="H436" s="11">
        <f t="shared" ref="H436:K437" si="180">H437</f>
        <v>977875</v>
      </c>
      <c r="I436" s="11">
        <f t="shared" si="180"/>
        <v>977875</v>
      </c>
      <c r="J436" s="11">
        <f t="shared" si="180"/>
        <v>977875</v>
      </c>
      <c r="K436" s="11">
        <f t="shared" si="180"/>
        <v>977875</v>
      </c>
    </row>
    <row r="437" spans="1:11">
      <c r="A437" s="9" t="s">
        <v>46</v>
      </c>
      <c r="B437" s="9" t="s">
        <v>178</v>
      </c>
      <c r="C437" s="9" t="s">
        <v>187</v>
      </c>
      <c r="D437" s="9" t="s">
        <v>29</v>
      </c>
      <c r="E437" s="9"/>
      <c r="F437" s="10"/>
      <c r="G437" s="12">
        <f>G438</f>
        <v>3911500</v>
      </c>
      <c r="H437" s="12">
        <f t="shared" si="180"/>
        <v>977875</v>
      </c>
      <c r="I437" s="12">
        <f t="shared" si="180"/>
        <v>977875</v>
      </c>
      <c r="J437" s="12">
        <f t="shared" si="180"/>
        <v>977875</v>
      </c>
      <c r="K437" s="12">
        <f t="shared" si="180"/>
        <v>977875</v>
      </c>
    </row>
    <row r="438" spans="1:11">
      <c r="A438" s="9" t="s">
        <v>46</v>
      </c>
      <c r="B438" s="9" t="s">
        <v>178</v>
      </c>
      <c r="C438" s="9" t="s">
        <v>187</v>
      </c>
      <c r="D438" s="9" t="s">
        <v>33</v>
      </c>
      <c r="E438" s="9"/>
      <c r="F438" s="10"/>
      <c r="G438" s="12">
        <f>G439+G440+G441+G442</f>
        <v>3911500</v>
      </c>
      <c r="H438" s="12">
        <f t="shared" ref="H438:K438" si="181">H439+H440+H441+H442</f>
        <v>977875</v>
      </c>
      <c r="I438" s="12">
        <f t="shared" si="181"/>
        <v>977875</v>
      </c>
      <c r="J438" s="12">
        <f t="shared" si="181"/>
        <v>977875</v>
      </c>
      <c r="K438" s="12">
        <f t="shared" si="181"/>
        <v>977875</v>
      </c>
    </row>
    <row r="439" spans="1:11">
      <c r="A439" s="9" t="s">
        <v>46</v>
      </c>
      <c r="B439" s="9" t="s">
        <v>178</v>
      </c>
      <c r="C439" s="9" t="s">
        <v>187</v>
      </c>
      <c r="D439" s="9" t="s">
        <v>33</v>
      </c>
      <c r="E439" s="9" t="s">
        <v>59</v>
      </c>
      <c r="F439" s="10" t="s">
        <v>188</v>
      </c>
      <c r="G439" s="12">
        <f t="shared" ref="G439:G442" si="182">H439+I439+J439+K439</f>
        <v>792000</v>
      </c>
      <c r="H439" s="12">
        <v>198000</v>
      </c>
      <c r="I439" s="12">
        <v>198000</v>
      </c>
      <c r="J439" s="12">
        <v>198000</v>
      </c>
      <c r="K439" s="12">
        <v>198000</v>
      </c>
    </row>
    <row r="440" spans="1:11">
      <c r="A440" s="9" t="s">
        <v>46</v>
      </c>
      <c r="B440" s="9" t="s">
        <v>178</v>
      </c>
      <c r="C440" s="9" t="s">
        <v>187</v>
      </c>
      <c r="D440" s="9" t="s">
        <v>33</v>
      </c>
      <c r="E440" s="9" t="s">
        <v>32</v>
      </c>
      <c r="F440" s="10" t="s">
        <v>188</v>
      </c>
      <c r="G440" s="12">
        <f t="shared" si="182"/>
        <v>1718100</v>
      </c>
      <c r="H440" s="12">
        <v>429525</v>
      </c>
      <c r="I440" s="12">
        <v>429525</v>
      </c>
      <c r="J440" s="12">
        <v>429525</v>
      </c>
      <c r="K440" s="12">
        <v>429525</v>
      </c>
    </row>
    <row r="441" spans="1:11">
      <c r="A441" s="3" t="s">
        <v>46</v>
      </c>
      <c r="B441" s="9" t="s">
        <v>178</v>
      </c>
      <c r="C441" s="9" t="s">
        <v>187</v>
      </c>
      <c r="D441" s="9" t="s">
        <v>33</v>
      </c>
      <c r="E441" s="9" t="s">
        <v>40</v>
      </c>
      <c r="F441" s="10" t="s">
        <v>188</v>
      </c>
      <c r="G441" s="12">
        <f t="shared" si="182"/>
        <v>803900</v>
      </c>
      <c r="H441" s="12">
        <v>200975</v>
      </c>
      <c r="I441" s="12">
        <v>200975</v>
      </c>
      <c r="J441" s="12">
        <v>200975</v>
      </c>
      <c r="K441" s="12">
        <v>200975</v>
      </c>
    </row>
    <row r="442" spans="1:11">
      <c r="A442" s="4" t="s">
        <v>46</v>
      </c>
      <c r="B442" s="9" t="s">
        <v>178</v>
      </c>
      <c r="C442" s="9" t="s">
        <v>187</v>
      </c>
      <c r="D442" s="9" t="s">
        <v>33</v>
      </c>
      <c r="E442" s="9" t="s">
        <v>37</v>
      </c>
      <c r="F442" s="10" t="s">
        <v>188</v>
      </c>
      <c r="G442" s="12">
        <f t="shared" si="182"/>
        <v>597500</v>
      </c>
      <c r="H442" s="12">
        <v>149375</v>
      </c>
      <c r="I442" s="12">
        <v>149375</v>
      </c>
      <c r="J442" s="12">
        <v>149375</v>
      </c>
      <c r="K442" s="12">
        <v>149375</v>
      </c>
    </row>
    <row r="443" spans="1:11">
      <c r="A443" s="80" t="s">
        <v>46</v>
      </c>
      <c r="B443" s="80" t="s">
        <v>178</v>
      </c>
      <c r="C443" s="20" t="s">
        <v>190</v>
      </c>
      <c r="D443" s="80"/>
      <c r="E443" s="80"/>
      <c r="F443" s="81"/>
      <c r="G443" s="11">
        <f>G444</f>
        <v>2500000</v>
      </c>
      <c r="H443" s="11">
        <f t="shared" ref="H443:K443" si="183">H444</f>
        <v>625000</v>
      </c>
      <c r="I443" s="11">
        <f t="shared" si="183"/>
        <v>625000</v>
      </c>
      <c r="J443" s="11">
        <f t="shared" si="183"/>
        <v>625000</v>
      </c>
      <c r="K443" s="11">
        <f t="shared" si="183"/>
        <v>625000</v>
      </c>
    </row>
    <row r="444" spans="1:11">
      <c r="A444" s="9" t="s">
        <v>46</v>
      </c>
      <c r="B444" s="9" t="s">
        <v>178</v>
      </c>
      <c r="C444" s="9" t="s">
        <v>190</v>
      </c>
      <c r="D444" s="9" t="s">
        <v>97</v>
      </c>
      <c r="E444" s="9"/>
      <c r="F444" s="10"/>
      <c r="G444" s="12">
        <f>G445+G447</f>
        <v>2500000</v>
      </c>
      <c r="H444" s="12">
        <f t="shared" ref="H444:K444" si="184">H445+H447</f>
        <v>625000</v>
      </c>
      <c r="I444" s="12">
        <f t="shared" si="184"/>
        <v>625000</v>
      </c>
      <c r="J444" s="12">
        <f t="shared" si="184"/>
        <v>625000</v>
      </c>
      <c r="K444" s="12">
        <f t="shared" si="184"/>
        <v>625000</v>
      </c>
    </row>
    <row r="445" spans="1:11">
      <c r="A445" s="9" t="s">
        <v>46</v>
      </c>
      <c r="B445" s="9" t="s">
        <v>178</v>
      </c>
      <c r="C445" s="9" t="s">
        <v>190</v>
      </c>
      <c r="D445" s="9" t="s">
        <v>98</v>
      </c>
      <c r="E445" s="9"/>
      <c r="F445" s="10"/>
      <c r="G445" s="12">
        <f>G446</f>
        <v>1920123</v>
      </c>
      <c r="H445" s="12">
        <f t="shared" ref="H445:K445" si="185">H446</f>
        <v>480030.75</v>
      </c>
      <c r="I445" s="12">
        <f t="shared" si="185"/>
        <v>480030.75</v>
      </c>
      <c r="J445" s="12">
        <f t="shared" si="185"/>
        <v>480030.75</v>
      </c>
      <c r="K445" s="12">
        <f t="shared" si="185"/>
        <v>480030.75</v>
      </c>
    </row>
    <row r="446" spans="1:11">
      <c r="A446" s="9" t="s">
        <v>46</v>
      </c>
      <c r="B446" s="9" t="s">
        <v>178</v>
      </c>
      <c r="C446" s="9" t="s">
        <v>190</v>
      </c>
      <c r="D446" s="9" t="s">
        <v>98</v>
      </c>
      <c r="E446" s="9" t="s">
        <v>278</v>
      </c>
      <c r="F446" s="10" t="s">
        <v>84</v>
      </c>
      <c r="G446" s="12">
        <f>H446+I446+J446+K446</f>
        <v>1920123</v>
      </c>
      <c r="H446" s="12">
        <v>480030.75</v>
      </c>
      <c r="I446" s="12">
        <v>480030.75</v>
      </c>
      <c r="J446" s="5">
        <v>480030.75</v>
      </c>
      <c r="K446" s="5">
        <v>480030.75</v>
      </c>
    </row>
    <row r="447" spans="1:11">
      <c r="A447" s="9" t="s">
        <v>46</v>
      </c>
      <c r="B447" s="9" t="s">
        <v>178</v>
      </c>
      <c r="C447" s="9" t="s">
        <v>190</v>
      </c>
      <c r="D447" s="9" t="s">
        <v>100</v>
      </c>
      <c r="E447" s="9"/>
      <c r="F447" s="10"/>
      <c r="G447" s="12">
        <f>G448</f>
        <v>579877</v>
      </c>
      <c r="H447" s="12">
        <f t="shared" ref="H447:K447" si="186">H448</f>
        <v>144969.25</v>
      </c>
      <c r="I447" s="12">
        <f t="shared" si="186"/>
        <v>144969.25</v>
      </c>
      <c r="J447" s="12">
        <f t="shared" si="186"/>
        <v>144969.25</v>
      </c>
      <c r="K447" s="12">
        <f t="shared" si="186"/>
        <v>144969.25</v>
      </c>
    </row>
    <row r="448" spans="1:11">
      <c r="A448" s="9" t="s">
        <v>46</v>
      </c>
      <c r="B448" s="9" t="s">
        <v>178</v>
      </c>
      <c r="C448" s="9" t="s">
        <v>190</v>
      </c>
      <c r="D448" s="9" t="s">
        <v>100</v>
      </c>
      <c r="E448" s="9" t="s">
        <v>279</v>
      </c>
      <c r="F448" s="10" t="s">
        <v>84</v>
      </c>
      <c r="G448" s="12">
        <f>H448+I448+J448+K448</f>
        <v>579877</v>
      </c>
      <c r="H448" s="12">
        <v>144969.25</v>
      </c>
      <c r="I448" s="12">
        <v>144969.25</v>
      </c>
      <c r="J448" s="5">
        <v>144969.25</v>
      </c>
      <c r="K448" s="5">
        <v>144969.25</v>
      </c>
    </row>
    <row r="449" spans="1:11">
      <c r="A449" s="80" t="s">
        <v>46</v>
      </c>
      <c r="B449" s="80" t="s">
        <v>178</v>
      </c>
      <c r="C449" s="20" t="s">
        <v>191</v>
      </c>
      <c r="D449" s="80"/>
      <c r="E449" s="80"/>
      <c r="F449" s="81"/>
      <c r="G449" s="11">
        <f>G451+G453</f>
        <v>2500000</v>
      </c>
      <c r="H449" s="11">
        <f>H451+H453</f>
        <v>625000</v>
      </c>
      <c r="I449" s="11">
        <f t="shared" ref="I449:K449" si="187">I451+I453</f>
        <v>625000</v>
      </c>
      <c r="J449" s="11">
        <f t="shared" si="187"/>
        <v>625000</v>
      </c>
      <c r="K449" s="11">
        <f t="shared" si="187"/>
        <v>625000</v>
      </c>
    </row>
    <row r="450" spans="1:11">
      <c r="A450" s="9" t="s">
        <v>46</v>
      </c>
      <c r="B450" s="9" t="s">
        <v>178</v>
      </c>
      <c r="C450" s="9" t="s">
        <v>191</v>
      </c>
      <c r="D450" s="9" t="s">
        <v>97</v>
      </c>
      <c r="E450" s="9"/>
      <c r="F450" s="10"/>
      <c r="G450" s="12">
        <f>G451</f>
        <v>1920123</v>
      </c>
      <c r="H450" s="12">
        <f t="shared" ref="H450:K451" si="188">H451</f>
        <v>480030.75</v>
      </c>
      <c r="I450" s="12">
        <f t="shared" si="188"/>
        <v>480030.75</v>
      </c>
      <c r="J450" s="12">
        <f t="shared" si="188"/>
        <v>480030.75</v>
      </c>
      <c r="K450" s="12">
        <f t="shared" si="188"/>
        <v>480030.75</v>
      </c>
    </row>
    <row r="451" spans="1:11">
      <c r="A451" s="9" t="s">
        <v>46</v>
      </c>
      <c r="B451" s="9" t="s">
        <v>178</v>
      </c>
      <c r="C451" s="9" t="s">
        <v>191</v>
      </c>
      <c r="D451" s="9" t="s">
        <v>98</v>
      </c>
      <c r="E451" s="9"/>
      <c r="F451" s="10"/>
      <c r="G451" s="12">
        <f>G452</f>
        <v>1920123</v>
      </c>
      <c r="H451" s="12">
        <f t="shared" si="188"/>
        <v>480030.75</v>
      </c>
      <c r="I451" s="12">
        <f t="shared" si="188"/>
        <v>480030.75</v>
      </c>
      <c r="J451" s="12">
        <f t="shared" si="188"/>
        <v>480030.75</v>
      </c>
      <c r="K451" s="12">
        <f t="shared" si="188"/>
        <v>480030.75</v>
      </c>
    </row>
    <row r="452" spans="1:11">
      <c r="A452" s="9" t="s">
        <v>46</v>
      </c>
      <c r="B452" s="9" t="s">
        <v>178</v>
      </c>
      <c r="C452" s="9" t="s">
        <v>191</v>
      </c>
      <c r="D452" s="9" t="s">
        <v>98</v>
      </c>
      <c r="E452" s="9" t="s">
        <v>22</v>
      </c>
      <c r="F452" s="10" t="s">
        <v>84</v>
      </c>
      <c r="G452" s="12">
        <f>H452+I452+J452+K452</f>
        <v>1920123</v>
      </c>
      <c r="H452" s="12">
        <v>480030.75</v>
      </c>
      <c r="I452" s="12">
        <v>480030.75</v>
      </c>
      <c r="J452" s="5">
        <v>480030.75</v>
      </c>
      <c r="K452" s="5">
        <v>480030.75</v>
      </c>
    </row>
    <row r="453" spans="1:11">
      <c r="A453" s="9" t="s">
        <v>46</v>
      </c>
      <c r="B453" s="9" t="s">
        <v>178</v>
      </c>
      <c r="C453" s="9" t="s">
        <v>191</v>
      </c>
      <c r="D453" s="9" t="s">
        <v>100</v>
      </c>
      <c r="E453" s="9"/>
      <c r="F453" s="10"/>
      <c r="G453" s="12">
        <f>G454</f>
        <v>579877</v>
      </c>
      <c r="H453" s="12">
        <f t="shared" ref="H453:K453" si="189">H454</f>
        <v>144969.25</v>
      </c>
      <c r="I453" s="12">
        <f t="shared" si="189"/>
        <v>144969.25</v>
      </c>
      <c r="J453" s="12">
        <f t="shared" si="189"/>
        <v>144969.25</v>
      </c>
      <c r="K453" s="12">
        <f t="shared" si="189"/>
        <v>144969.25</v>
      </c>
    </row>
    <row r="454" spans="1:11">
      <c r="A454" s="9" t="s">
        <v>46</v>
      </c>
      <c r="B454" s="9" t="s">
        <v>178</v>
      </c>
      <c r="C454" s="9" t="s">
        <v>191</v>
      </c>
      <c r="D454" s="9" t="s">
        <v>100</v>
      </c>
      <c r="E454" s="9" t="s">
        <v>25</v>
      </c>
      <c r="F454" s="10" t="s">
        <v>84</v>
      </c>
      <c r="G454" s="12">
        <f>H454+I454+J454+K454</f>
        <v>579877</v>
      </c>
      <c r="H454" s="12">
        <v>144969.25</v>
      </c>
      <c r="I454" s="12">
        <v>144969.25</v>
      </c>
      <c r="J454" s="5">
        <v>144969.25</v>
      </c>
      <c r="K454" s="5">
        <v>144969.25</v>
      </c>
    </row>
    <row r="455" spans="1:11">
      <c r="A455" s="80" t="s">
        <v>46</v>
      </c>
      <c r="B455" s="80" t="s">
        <v>200</v>
      </c>
      <c r="C455" s="80"/>
      <c r="D455" s="80"/>
      <c r="E455" s="80"/>
      <c r="F455" s="81"/>
      <c r="G455" s="11">
        <f>G456</f>
        <v>10189180</v>
      </c>
      <c r="H455" s="11">
        <f t="shared" ref="H455:K459" si="190">H456</f>
        <v>2547295</v>
      </c>
      <c r="I455" s="11">
        <f t="shared" si="190"/>
        <v>2547295</v>
      </c>
      <c r="J455" s="11">
        <f t="shared" si="190"/>
        <v>2547295</v>
      </c>
      <c r="K455" s="11">
        <f t="shared" si="190"/>
        <v>2547295</v>
      </c>
    </row>
    <row r="456" spans="1:11">
      <c r="A456" s="80" t="s">
        <v>46</v>
      </c>
      <c r="B456" s="80" t="s">
        <v>201</v>
      </c>
      <c r="C456" s="80" t="s">
        <v>179</v>
      </c>
      <c r="D456" s="80"/>
      <c r="E456" s="80"/>
      <c r="F456" s="81"/>
      <c r="G456" s="11">
        <f>G457</f>
        <v>10189180</v>
      </c>
      <c r="H456" s="11">
        <f t="shared" si="190"/>
        <v>2547295</v>
      </c>
      <c r="I456" s="11">
        <f t="shared" si="190"/>
        <v>2547295</v>
      </c>
      <c r="J456" s="11">
        <f t="shared" si="190"/>
        <v>2547295</v>
      </c>
      <c r="K456" s="11">
        <f t="shared" si="190"/>
        <v>2547295</v>
      </c>
    </row>
    <row r="457" spans="1:11">
      <c r="A457" s="80" t="s">
        <v>46</v>
      </c>
      <c r="B457" s="80" t="s">
        <v>201</v>
      </c>
      <c r="C457" s="80" t="s">
        <v>180</v>
      </c>
      <c r="D457" s="80"/>
      <c r="E457" s="80"/>
      <c r="F457" s="81"/>
      <c r="G457" s="11">
        <f>G458</f>
        <v>10189180</v>
      </c>
      <c r="H457" s="11">
        <f t="shared" si="190"/>
        <v>2547295</v>
      </c>
      <c r="I457" s="11">
        <f t="shared" si="190"/>
        <v>2547295</v>
      </c>
      <c r="J457" s="11">
        <f t="shared" si="190"/>
        <v>2547295</v>
      </c>
      <c r="K457" s="11">
        <f t="shared" si="190"/>
        <v>2547295</v>
      </c>
    </row>
    <row r="458" spans="1:11">
      <c r="A458" s="80" t="s">
        <v>46</v>
      </c>
      <c r="B458" s="80" t="s">
        <v>201</v>
      </c>
      <c r="C458" s="80" t="s">
        <v>202</v>
      </c>
      <c r="D458" s="80"/>
      <c r="E458" s="80"/>
      <c r="F458" s="81"/>
      <c r="G458" s="11">
        <f>G459</f>
        <v>10189180</v>
      </c>
      <c r="H458" s="11">
        <f t="shared" si="190"/>
        <v>2547295</v>
      </c>
      <c r="I458" s="11">
        <f t="shared" si="190"/>
        <v>2547295</v>
      </c>
      <c r="J458" s="11">
        <f t="shared" si="190"/>
        <v>2547295</v>
      </c>
      <c r="K458" s="11">
        <f t="shared" si="190"/>
        <v>2547295</v>
      </c>
    </row>
    <row r="459" spans="1:11">
      <c r="A459" s="9" t="s">
        <v>46</v>
      </c>
      <c r="B459" s="9" t="s">
        <v>201</v>
      </c>
      <c r="C459" s="9" t="s">
        <v>202</v>
      </c>
      <c r="D459" s="9" t="s">
        <v>29</v>
      </c>
      <c r="E459" s="9"/>
      <c r="F459" s="10"/>
      <c r="G459" s="12">
        <f>G460</f>
        <v>10189180</v>
      </c>
      <c r="H459" s="12">
        <f t="shared" si="190"/>
        <v>2547295</v>
      </c>
      <c r="I459" s="12">
        <f t="shared" si="190"/>
        <v>2547295</v>
      </c>
      <c r="J459" s="12">
        <f t="shared" si="190"/>
        <v>2547295</v>
      </c>
      <c r="K459" s="12">
        <f t="shared" si="190"/>
        <v>2547295</v>
      </c>
    </row>
    <row r="460" spans="1:11">
      <c r="A460" s="9" t="s">
        <v>46</v>
      </c>
      <c r="B460" s="9" t="s">
        <v>201</v>
      </c>
      <c r="C460" s="9" t="s">
        <v>202</v>
      </c>
      <c r="D460" s="9" t="s">
        <v>33</v>
      </c>
      <c r="E460" s="9"/>
      <c r="F460" s="10"/>
      <c r="G460" s="12">
        <f>G461+G465</f>
        <v>10189180</v>
      </c>
      <c r="H460" s="12">
        <f t="shared" ref="H460:K460" si="191">H461+H465</f>
        <v>2547295</v>
      </c>
      <c r="I460" s="12">
        <f t="shared" si="191"/>
        <v>2547295</v>
      </c>
      <c r="J460" s="12">
        <f t="shared" si="191"/>
        <v>2547295</v>
      </c>
      <c r="K460" s="12">
        <f t="shared" si="191"/>
        <v>2547295</v>
      </c>
    </row>
    <row r="461" spans="1:11">
      <c r="A461" s="9" t="s">
        <v>46</v>
      </c>
      <c r="B461" s="9" t="s">
        <v>201</v>
      </c>
      <c r="C461" s="9" t="s">
        <v>202</v>
      </c>
      <c r="D461" s="9" t="s">
        <v>33</v>
      </c>
      <c r="E461" s="9" t="s">
        <v>34</v>
      </c>
      <c r="F461" s="10"/>
      <c r="G461" s="12">
        <f>G462+G463+G464</f>
        <v>10171180</v>
      </c>
      <c r="H461" s="12">
        <f t="shared" ref="H461:K461" si="192">H462+H463+H464</f>
        <v>2542795</v>
      </c>
      <c r="I461" s="12">
        <f t="shared" si="192"/>
        <v>2542795</v>
      </c>
      <c r="J461" s="12">
        <f t="shared" si="192"/>
        <v>2542795</v>
      </c>
      <c r="K461" s="12">
        <f t="shared" si="192"/>
        <v>2542795</v>
      </c>
    </row>
    <row r="462" spans="1:11">
      <c r="A462" s="9" t="s">
        <v>46</v>
      </c>
      <c r="B462" s="9" t="s">
        <v>201</v>
      </c>
      <c r="C462" s="9" t="s">
        <v>202</v>
      </c>
      <c r="D462" s="9" t="s">
        <v>33</v>
      </c>
      <c r="E462" s="9" t="s">
        <v>59</v>
      </c>
      <c r="F462" s="10" t="s">
        <v>203</v>
      </c>
      <c r="G462" s="12">
        <f t="shared" ref="G462:G464" si="193">H462+I462+J462+K462</f>
        <v>135000</v>
      </c>
      <c r="H462" s="12">
        <v>33750</v>
      </c>
      <c r="I462" s="12">
        <v>33750</v>
      </c>
      <c r="J462" s="12">
        <v>33750</v>
      </c>
      <c r="K462" s="12">
        <v>33750</v>
      </c>
    </row>
    <row r="463" spans="1:11">
      <c r="A463" s="9" t="s">
        <v>46</v>
      </c>
      <c r="B463" s="9" t="s">
        <v>201</v>
      </c>
      <c r="C463" s="9" t="s">
        <v>202</v>
      </c>
      <c r="D463" s="9" t="s">
        <v>33</v>
      </c>
      <c r="E463" s="9" t="s">
        <v>32</v>
      </c>
      <c r="F463" s="10" t="s">
        <v>203</v>
      </c>
      <c r="G463" s="12">
        <f t="shared" si="193"/>
        <v>9715250</v>
      </c>
      <c r="H463" s="12">
        <v>2428812.5</v>
      </c>
      <c r="I463" s="12">
        <v>2428812.5</v>
      </c>
      <c r="J463" s="12">
        <v>2428812.5</v>
      </c>
      <c r="K463" s="12">
        <v>2428812.5</v>
      </c>
    </row>
    <row r="464" spans="1:11">
      <c r="A464" s="9" t="s">
        <v>46</v>
      </c>
      <c r="B464" s="9" t="s">
        <v>201</v>
      </c>
      <c r="C464" s="9" t="s">
        <v>202</v>
      </c>
      <c r="D464" s="9" t="s">
        <v>33</v>
      </c>
      <c r="E464" s="9" t="s">
        <v>40</v>
      </c>
      <c r="F464" s="10" t="s">
        <v>203</v>
      </c>
      <c r="G464" s="12">
        <f t="shared" si="193"/>
        <v>320930</v>
      </c>
      <c r="H464" s="12">
        <v>80232.5</v>
      </c>
      <c r="I464" s="12">
        <v>80232.5</v>
      </c>
      <c r="J464" s="12">
        <v>80232.5</v>
      </c>
      <c r="K464" s="12">
        <v>80232.5</v>
      </c>
    </row>
    <row r="465" spans="1:11">
      <c r="A465" s="9" t="s">
        <v>46</v>
      </c>
      <c r="B465" s="9" t="s">
        <v>201</v>
      </c>
      <c r="C465" s="9" t="s">
        <v>202</v>
      </c>
      <c r="D465" s="9" t="s">
        <v>33</v>
      </c>
      <c r="E465" s="9" t="s">
        <v>35</v>
      </c>
      <c r="F465" s="10"/>
      <c r="G465" s="12">
        <f>G466</f>
        <v>18000</v>
      </c>
      <c r="H465" s="12">
        <f t="shared" ref="H465:K465" si="194">H466</f>
        <v>4500</v>
      </c>
      <c r="I465" s="12">
        <f t="shared" si="194"/>
        <v>4500</v>
      </c>
      <c r="J465" s="12">
        <f t="shared" si="194"/>
        <v>4500</v>
      </c>
      <c r="K465" s="12">
        <f t="shared" si="194"/>
        <v>4500</v>
      </c>
    </row>
    <row r="466" spans="1:11">
      <c r="A466" s="9" t="s">
        <v>46</v>
      </c>
      <c r="B466" s="9" t="s">
        <v>201</v>
      </c>
      <c r="C466" s="9" t="s">
        <v>202</v>
      </c>
      <c r="D466" s="9" t="s">
        <v>33</v>
      </c>
      <c r="E466" s="9" t="s">
        <v>37</v>
      </c>
      <c r="F466" s="10" t="s">
        <v>203</v>
      </c>
      <c r="G466" s="12">
        <f>H466+I466+J466+K466</f>
        <v>18000</v>
      </c>
      <c r="H466" s="12">
        <v>4500</v>
      </c>
      <c r="I466" s="12">
        <v>4500</v>
      </c>
      <c r="J466" s="12">
        <v>4500</v>
      </c>
      <c r="K466" s="12">
        <v>4500</v>
      </c>
    </row>
  </sheetData>
  <mergeCells count="14">
    <mergeCell ref="G1:L1"/>
    <mergeCell ref="D2:H2"/>
    <mergeCell ref="G6:G7"/>
    <mergeCell ref="H6:H7"/>
    <mergeCell ref="I6:I7"/>
    <mergeCell ref="J6:J7"/>
    <mergeCell ref="K6:K7"/>
    <mergeCell ref="A1:F1"/>
    <mergeCell ref="A6:A7"/>
    <mergeCell ref="B6:B7"/>
    <mergeCell ref="C6:C7"/>
    <mergeCell ref="D6:D7"/>
    <mergeCell ref="E6:E7"/>
    <mergeCell ref="F6:F7"/>
  </mergeCells>
  <pageMargins left="0.28999999999999998" right="0.17" top="0.5" bottom="0.46" header="0.31496062992125984" footer="0.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источники</vt:lpstr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2017-01-23T14:28:09Z</dcterms:modified>
</cp:coreProperties>
</file>