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1075" windowHeight="72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52"/>
  <c r="D43"/>
  <c r="E41"/>
  <c r="E43" s="1"/>
  <c r="D34"/>
  <c r="D41" s="1"/>
  <c r="D9"/>
  <c r="D20"/>
  <c r="D29" s="1"/>
  <c r="D52" s="1"/>
  <c r="F26"/>
  <c r="D27"/>
  <c r="E27"/>
  <c r="J26"/>
  <c r="E29"/>
  <c r="E10"/>
  <c r="E11"/>
  <c r="F8"/>
  <c r="D50" l="1"/>
  <c r="J39"/>
  <c r="F35"/>
  <c r="J10"/>
  <c r="E7"/>
  <c r="D7"/>
  <c r="J51"/>
  <c r="J49"/>
  <c r="J48"/>
  <c r="J47"/>
  <c r="J45"/>
  <c r="J44"/>
  <c r="J42"/>
  <c r="J40"/>
  <c r="J34"/>
  <c r="J33"/>
  <c r="J31"/>
  <c r="J28"/>
  <c r="J25"/>
  <c r="J24"/>
  <c r="J23"/>
  <c r="J22"/>
  <c r="J21"/>
  <c r="J19"/>
  <c r="J18"/>
  <c r="J17"/>
  <c r="J15"/>
  <c r="J13"/>
  <c r="J12"/>
  <c r="J11"/>
  <c r="J8"/>
  <c r="E50"/>
  <c r="F28"/>
  <c r="F25"/>
  <c r="F24"/>
  <c r="F22"/>
  <c r="F21"/>
  <c r="F19"/>
  <c r="F18"/>
  <c r="F17"/>
  <c r="F15"/>
  <c r="F42"/>
  <c r="F40"/>
  <c r="F34"/>
  <c r="F33"/>
  <c r="F31"/>
  <c r="F49"/>
  <c r="F48"/>
  <c r="F47"/>
  <c r="F51"/>
  <c r="F44"/>
  <c r="F7" l="1"/>
  <c r="E9"/>
  <c r="F9" s="1"/>
  <c r="F50"/>
  <c r="F39"/>
  <c r="J35"/>
  <c r="J52" s="1"/>
  <c r="F29"/>
  <c r="F13"/>
  <c r="F11"/>
  <c r="F10"/>
  <c r="F43" l="1"/>
</calcChain>
</file>

<file path=xl/sharedStrings.xml><?xml version="1.0" encoding="utf-8"?>
<sst xmlns="http://schemas.openxmlformats.org/spreadsheetml/2006/main" count="123" uniqueCount="66">
  <si>
    <t>Наименование мероприятий программы</t>
  </si>
  <si>
    <t>Плановое значение</t>
  </si>
  <si>
    <t>Фактическое значение</t>
  </si>
  <si>
    <t>% исполнения</t>
  </si>
  <si>
    <t>Заключение договоров на оказание услуг по повышению квалификации работников администрации МО Колтушское СП</t>
  </si>
  <si>
    <t>Компенсация использования личного автотранспорта</t>
  </si>
  <si>
    <t>Заключение договора на Хостинговые услуги для нужд администрации МО Колтушское СП</t>
  </si>
  <si>
    <t>Продление неисключительной лицензии программы для ЭВМ «SmetaWIZARD»</t>
  </si>
  <si>
    <t>Прочие выплаты</t>
  </si>
  <si>
    <t>Пособие по уходу за ребенком до 3-ех лет за счет работодателя</t>
  </si>
  <si>
    <t>Фонд оплаты труда работников администрации на основании принятого штатного расписания</t>
  </si>
  <si>
    <t xml:space="preserve"> Оплата маршрутных листов работников администрации МО Колтушское СП</t>
  </si>
  <si>
    <t>транспортные расходы</t>
  </si>
  <si>
    <t xml:space="preserve"> 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</t>
  </si>
  <si>
    <t>Приобретение оргтехники для нужд администрации МО Колтушское СП в сфере ИКТ</t>
  </si>
  <si>
    <t>Заключение договора на оказание услуг оператора информационной системы общества с ограниченной ответственностью «Технокад»</t>
  </si>
  <si>
    <t>Приобретение маркированных конвертов для нужд администрации МО Колтушское СП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</si>
  <si>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</si>
  <si>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Оплата труда</t>
  </si>
  <si>
    <t>Услуги связи – оплата услуг телефонной связи для нужд администрации МО Колтушское СП</t>
  </si>
  <si>
    <t>Заключение договора с ООО «Кодекс-Лайн» для нужд администрации МО Колтушское СП</t>
  </si>
  <si>
    <t>№ мероприятия по  программе</t>
  </si>
  <si>
    <t>Срок реализации</t>
  </si>
  <si>
    <t>Выполнени(не выполнение) при наступлении срока</t>
  </si>
  <si>
    <t>выполнено</t>
  </si>
  <si>
    <t>1 квартал</t>
  </si>
  <si>
    <t xml:space="preserve">выполнено </t>
  </si>
  <si>
    <t>не выполнено</t>
  </si>
  <si>
    <t>1-4 квартал</t>
  </si>
  <si>
    <t>квартально</t>
  </si>
  <si>
    <t xml:space="preserve"> квартально по факту</t>
  </si>
  <si>
    <t xml:space="preserve">1,2,3,4 квартал </t>
  </si>
  <si>
    <t xml:space="preserve">главный специалист по делопроизводству                                                            О.А. Крестьянинова </t>
  </si>
  <si>
    <t>1,2,3,4 квартал</t>
  </si>
  <si>
    <t>Приобритение ПК "Муниципальное образование"</t>
  </si>
  <si>
    <t xml:space="preserve"> выполнено</t>
  </si>
  <si>
    <t>Приобритение  лицензии "Крипто-Про"</t>
  </si>
  <si>
    <t>2 квартал</t>
  </si>
  <si>
    <t>Сопровождение программы «Единая система электронного делопроизводства и документооборота» (далее СЭД-3)</t>
  </si>
  <si>
    <t>Итого:</t>
  </si>
  <si>
    <t>Закупка товаров, работ, услуг в сфере информационно-коммуникационных технологий в том числе:</t>
  </si>
  <si>
    <t>Прочая закупка товаров, работ и услуг для обеспечения муниципальных нужд:</t>
  </si>
  <si>
    <t>Консультационные услуги для работников администрации МО Колтушское СП</t>
  </si>
  <si>
    <t>Приобретение канцелярских товаров для нужд администрации МО Колтушское СП</t>
  </si>
  <si>
    <t>Исполнение судебных решений администрации МО Колтушское СП</t>
  </si>
  <si>
    <t>Уплата штрафов, пени администрации МО Колтушское СП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</si>
  <si>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значения:</t>
  </si>
  <si>
    <t>Трансферты на реализацию переданных полномочия по бюджету МО Колтушское СП</t>
  </si>
  <si>
    <t>Трансферты, на реализацию переданных полномочия в области АРХИТЕКТУРЫ МО Колтушское СП</t>
  </si>
  <si>
    <t>Передача части полномочий по реализации федеральных жилищных программ в администрацию МО «Всеволожский муниципальный район» ЛО  (Соглашение №27/1.0-11 от 16.02.2016г)</t>
  </si>
  <si>
    <t>Услуги уполномоченного органа «Фонд имущества ЛО» по проведению конкурсных процедур</t>
  </si>
  <si>
    <t>Приложение №12</t>
  </si>
  <si>
    <t>заключение на договоров, мун.контрактов на выполнение работ</t>
  </si>
  <si>
    <t>не требуется</t>
  </si>
  <si>
    <t>0.5%</t>
  </si>
  <si>
    <t xml:space="preserve">Сопровождение программы отчетности отчетность по ТКС для нужд администрации МО Колтушское СП </t>
  </si>
  <si>
    <t xml:space="preserve">Заключение договора с ЗАО Удостоверяющий центр Сертификат ключа </t>
  </si>
  <si>
    <t>Заключене договора с ООО "Сметсберг" на вывоз бытовых отходов</t>
  </si>
  <si>
    <t>Заключение договора подряда навыполнение услуг по составлению отчетности эколога</t>
  </si>
  <si>
    <t>договор выполнен</t>
  </si>
  <si>
    <t>товары поставлены</t>
  </si>
  <si>
    <t>Соглашение выполнено</t>
  </si>
  <si>
    <t>услуги оказаны</t>
  </si>
  <si>
    <r>
      <t xml:space="preserve">Отчет
о реализации муниципальной программы за 4 квартал 2016 года
Период реализации: 2016 г.
Отчетный период: 4 квартал 2016 г.
Ресурсное обеспечение программы: </t>
    </r>
    <r>
      <rPr>
        <sz val="12"/>
        <rFont val="Times New Roman"/>
        <family val="1"/>
        <charset val="204"/>
      </rPr>
      <t>23 652 501,70</t>
    </r>
    <r>
      <rPr>
        <sz val="12"/>
        <color theme="1"/>
        <rFont val="Times New Roman"/>
        <family val="1"/>
        <charset val="204"/>
      </rPr>
      <t xml:space="preserve">   рублей в том числе: Из бюджета Правительства ЛО – 3000, 00 руб.»;        из бюджета МО Колтушское СП-23 649 501,70 рублей
Об утверждении муниципальной программы  № 914 от 09.11.2015 года
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 в 2016 году»
</t>
    </r>
  </si>
  <si>
    <t>главный специалист - экономист                                                           В.В.Винокурова</t>
  </si>
  <si>
    <t>Задолженность 2015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</si>
</sst>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justify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justify" vertical="center" wrapText="1"/>
    </xf>
    <xf numFmtId="0" fontId="5" fillId="0" borderId="0" xfId="0" applyFont="1" applyFill="1"/>
    <xf numFmtId="0" fontId="4" fillId="0" borderId="0" xfId="0" applyFont="1" applyFill="1"/>
    <xf numFmtId="4" fontId="0" fillId="0" borderId="0" xfId="0" applyNumberFormat="1" applyFill="1"/>
    <xf numFmtId="4" fontId="2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/>
    <xf numFmtId="10" fontId="3" fillId="0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justify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5" zoomScaleNormal="85" workbookViewId="0">
      <selection activeCell="B16" sqref="B16"/>
    </sheetView>
  </sheetViews>
  <sheetFormatPr defaultRowHeight="15"/>
  <cols>
    <col min="1" max="1" width="8.28515625" style="15" customWidth="1"/>
    <col min="2" max="2" width="35.5703125" style="15" customWidth="1"/>
    <col min="3" max="3" width="16.7109375" style="15" customWidth="1"/>
    <col min="4" max="4" width="16.140625" style="15" customWidth="1"/>
    <col min="5" max="5" width="18.140625" style="15" customWidth="1"/>
    <col min="6" max="6" width="16.7109375" style="15" customWidth="1"/>
    <col min="7" max="7" width="16.28515625" style="15" customWidth="1"/>
    <col min="8" max="8" width="23.85546875" style="15" customWidth="1"/>
    <col min="9" max="9" width="17.7109375" style="15" customWidth="1"/>
    <col min="10" max="10" width="17.28515625" style="15" hidden="1" customWidth="1"/>
    <col min="11" max="16384" width="9.140625" style="15"/>
  </cols>
  <sheetData>
    <row r="1" spans="1:10">
      <c r="H1" s="15" t="s">
        <v>51</v>
      </c>
    </row>
    <row r="2" spans="1:10">
      <c r="B2" s="65" t="s">
        <v>63</v>
      </c>
      <c r="C2" s="65"/>
      <c r="D2" s="66"/>
      <c r="E2" s="66"/>
      <c r="F2" s="66"/>
      <c r="G2" s="66"/>
      <c r="H2" s="66"/>
      <c r="I2" s="66"/>
    </row>
    <row r="3" spans="1:10">
      <c r="B3" s="66"/>
      <c r="C3" s="66"/>
      <c r="D3" s="66"/>
      <c r="E3" s="66"/>
      <c r="F3" s="66"/>
      <c r="G3" s="66"/>
      <c r="H3" s="66"/>
      <c r="I3" s="66"/>
    </row>
    <row r="4" spans="1:10" ht="127.5" customHeight="1" thickBot="1">
      <c r="B4" s="67"/>
      <c r="C4" s="67"/>
      <c r="D4" s="67"/>
      <c r="E4" s="67"/>
      <c r="F4" s="67"/>
      <c r="G4" s="68"/>
      <c r="H4" s="67"/>
      <c r="I4" s="67"/>
    </row>
    <row r="5" spans="1:10" ht="16.5" customHeight="1">
      <c r="A5" s="61" t="s">
        <v>21</v>
      </c>
      <c r="B5" s="63" t="s">
        <v>0</v>
      </c>
      <c r="C5" s="33"/>
      <c r="D5" s="63" t="s">
        <v>1</v>
      </c>
      <c r="E5" s="63" t="s">
        <v>2</v>
      </c>
      <c r="F5" s="69" t="s">
        <v>3</v>
      </c>
      <c r="G5" s="71" t="s">
        <v>22</v>
      </c>
      <c r="H5" s="73" t="s">
        <v>23</v>
      </c>
      <c r="I5" s="63" t="s">
        <v>52</v>
      </c>
    </row>
    <row r="6" spans="1:10" ht="38.25" customHeight="1" thickBot="1">
      <c r="A6" s="62"/>
      <c r="B6" s="64"/>
      <c r="C6" s="34"/>
      <c r="D6" s="64"/>
      <c r="E6" s="64"/>
      <c r="F6" s="70"/>
      <c r="G6" s="72"/>
      <c r="H6" s="74"/>
      <c r="I6" s="64"/>
    </row>
    <row r="7" spans="1:10" ht="15.75" thickBot="1">
      <c r="A7" s="1"/>
      <c r="B7" s="1" t="s">
        <v>18</v>
      </c>
      <c r="C7" s="1"/>
      <c r="D7" s="28">
        <f>D8</f>
        <v>22225600.579999998</v>
      </c>
      <c r="E7" s="28">
        <f>E8</f>
        <v>20895700.710000001</v>
      </c>
      <c r="F7" s="5">
        <f t="shared" ref="F7:F11" si="0">E7/D7</f>
        <v>0.94016360254414333</v>
      </c>
      <c r="G7" s="29"/>
      <c r="H7" s="30"/>
      <c r="I7" s="28"/>
    </row>
    <row r="8" spans="1:10" ht="52.5" customHeight="1" thickBot="1">
      <c r="A8" s="16"/>
      <c r="B8" s="16" t="s">
        <v>10</v>
      </c>
      <c r="C8" s="16"/>
      <c r="D8" s="14">
        <v>22225600.579999998</v>
      </c>
      <c r="E8" s="12">
        <v>20895700.710000001</v>
      </c>
      <c r="F8" s="10">
        <f>E8/D8</f>
        <v>0.94016360254414333</v>
      </c>
      <c r="G8" s="12" t="s">
        <v>29</v>
      </c>
      <c r="H8" s="12" t="s">
        <v>24</v>
      </c>
      <c r="I8" s="13" t="s">
        <v>53</v>
      </c>
      <c r="J8" s="23">
        <f>E8</f>
        <v>20895700.710000001</v>
      </c>
    </row>
    <row r="9" spans="1:10" ht="15.75" thickBot="1">
      <c r="A9" s="1"/>
      <c r="B9" s="1" t="s">
        <v>8</v>
      </c>
      <c r="C9" s="1"/>
      <c r="D9" s="28">
        <f>D10+D11</f>
        <v>10293.890000000001</v>
      </c>
      <c r="E9" s="28">
        <f>E10+E11</f>
        <v>10021.16</v>
      </c>
      <c r="F9" s="5">
        <f t="shared" si="0"/>
        <v>0.97350564266764061</v>
      </c>
      <c r="G9" s="29"/>
      <c r="H9" s="30"/>
      <c r="I9" s="28"/>
    </row>
    <row r="10" spans="1:10" ht="32.25" customHeight="1" thickBot="1">
      <c r="A10" s="16"/>
      <c r="B10" s="16" t="s">
        <v>9</v>
      </c>
      <c r="C10" s="16"/>
      <c r="D10" s="14">
        <v>817.2</v>
      </c>
      <c r="E10" s="12">
        <f>617.2+200</f>
        <v>817.2</v>
      </c>
      <c r="F10" s="10">
        <f t="shared" si="0"/>
        <v>1</v>
      </c>
      <c r="G10" s="12"/>
      <c r="H10" s="12"/>
      <c r="I10" s="13"/>
      <c r="J10" s="23">
        <f t="shared" ref="J10:J13" si="1">E10</f>
        <v>817.2</v>
      </c>
    </row>
    <row r="11" spans="1:10" ht="30" customHeight="1" thickBot="1">
      <c r="A11" s="16"/>
      <c r="B11" s="16" t="s">
        <v>5</v>
      </c>
      <c r="C11" s="16"/>
      <c r="D11" s="14">
        <v>9476.69</v>
      </c>
      <c r="E11" s="12">
        <f>5876.69+3327.27</f>
        <v>9203.9599999999991</v>
      </c>
      <c r="F11" s="10">
        <f t="shared" si="0"/>
        <v>0.97122096428183247</v>
      </c>
      <c r="G11" s="12"/>
      <c r="H11" s="12"/>
      <c r="I11" s="13"/>
      <c r="J11" s="23">
        <f t="shared" si="1"/>
        <v>9203.9599999999991</v>
      </c>
    </row>
    <row r="12" spans="1:10" ht="21" customHeight="1" thickBot="1">
      <c r="A12" s="2"/>
      <c r="B12" s="2" t="s">
        <v>12</v>
      </c>
      <c r="C12" s="2"/>
      <c r="D12" s="3"/>
      <c r="E12" s="3">
        <v>0</v>
      </c>
      <c r="F12" s="5">
        <v>0</v>
      </c>
      <c r="G12" s="4"/>
      <c r="H12" s="4"/>
      <c r="I12" s="9"/>
      <c r="J12" s="23">
        <f t="shared" si="1"/>
        <v>0</v>
      </c>
    </row>
    <row r="13" spans="1:10" ht="28.5" customHeight="1" thickBot="1">
      <c r="A13" s="16"/>
      <c r="B13" s="17" t="s">
        <v>11</v>
      </c>
      <c r="C13" s="17"/>
      <c r="D13" s="11">
        <v>0</v>
      </c>
      <c r="E13" s="19">
        <v>0</v>
      </c>
      <c r="F13" s="27" t="e">
        <f>E13/D13</f>
        <v>#DIV/0!</v>
      </c>
      <c r="G13" s="19"/>
      <c r="H13" s="19"/>
      <c r="I13" s="20" t="s">
        <v>53</v>
      </c>
      <c r="J13" s="23">
        <f t="shared" si="1"/>
        <v>0</v>
      </c>
    </row>
    <row r="14" spans="1:10" ht="57.75" thickBot="1">
      <c r="A14" s="17"/>
      <c r="B14" s="17" t="s">
        <v>40</v>
      </c>
      <c r="C14" s="17"/>
      <c r="D14" s="11"/>
      <c r="E14" s="11"/>
      <c r="F14" s="10"/>
      <c r="G14" s="12"/>
      <c r="H14" s="12"/>
      <c r="I14" s="13"/>
    </row>
    <row r="15" spans="1:10" ht="128.25" customHeight="1" thickBot="1">
      <c r="A15" s="18"/>
      <c r="B15" s="16" t="s">
        <v>65</v>
      </c>
      <c r="C15" s="35">
        <v>242221</v>
      </c>
      <c r="D15" s="14"/>
      <c r="E15" s="12">
        <v>19000</v>
      </c>
      <c r="F15" s="10" t="e">
        <f t="shared" ref="F15:F28" si="2">E15/D15</f>
        <v>#DIV/0!</v>
      </c>
      <c r="G15" s="12" t="s">
        <v>30</v>
      </c>
      <c r="H15" s="12" t="s">
        <v>24</v>
      </c>
      <c r="I15" s="20" t="s">
        <v>62</v>
      </c>
      <c r="J15" s="23">
        <f t="shared" ref="J15:J28" si="3">E15</f>
        <v>19000</v>
      </c>
    </row>
    <row r="16" spans="1:10" ht="128.25" customHeight="1" thickBot="1">
      <c r="A16" s="18"/>
      <c r="B16" s="16" t="s">
        <v>13</v>
      </c>
      <c r="C16" s="35"/>
      <c r="D16" s="14">
        <v>19000</v>
      </c>
      <c r="E16" s="12">
        <v>8420.9500000000007</v>
      </c>
      <c r="F16" s="10"/>
      <c r="G16" s="12"/>
      <c r="H16" s="12"/>
      <c r="I16" s="20"/>
      <c r="J16" s="23"/>
    </row>
    <row r="17" spans="1:10" ht="50.25" customHeight="1" thickBot="1">
      <c r="A17" s="18"/>
      <c r="B17" s="16" t="s">
        <v>6</v>
      </c>
      <c r="C17" s="35">
        <v>242221</v>
      </c>
      <c r="D17" s="14">
        <v>4000</v>
      </c>
      <c r="E17" s="12">
        <v>4000</v>
      </c>
      <c r="F17" s="10">
        <f t="shared" si="2"/>
        <v>1</v>
      </c>
      <c r="G17" s="12" t="s">
        <v>25</v>
      </c>
      <c r="H17" s="12" t="s">
        <v>24</v>
      </c>
      <c r="I17" s="20" t="s">
        <v>62</v>
      </c>
      <c r="J17" s="23">
        <f t="shared" si="3"/>
        <v>4000</v>
      </c>
    </row>
    <row r="18" spans="1:10" ht="55.5" customHeight="1" thickBot="1">
      <c r="A18" s="17"/>
      <c r="B18" s="16" t="s">
        <v>55</v>
      </c>
      <c r="C18" s="35">
        <v>242221</v>
      </c>
      <c r="D18" s="14">
        <v>4100</v>
      </c>
      <c r="E18" s="12">
        <v>4100</v>
      </c>
      <c r="F18" s="10">
        <f t="shared" si="2"/>
        <v>1</v>
      </c>
      <c r="G18" s="12" t="s">
        <v>31</v>
      </c>
      <c r="H18" s="12" t="s">
        <v>24</v>
      </c>
      <c r="I18" s="20" t="s">
        <v>62</v>
      </c>
      <c r="J18" s="23">
        <f t="shared" si="3"/>
        <v>4100</v>
      </c>
    </row>
    <row r="19" spans="1:10" ht="55.5" customHeight="1" thickBot="1">
      <c r="A19" s="17"/>
      <c r="B19" s="16" t="s">
        <v>19</v>
      </c>
      <c r="C19" s="35">
        <v>242221</v>
      </c>
      <c r="D19" s="14">
        <v>40000</v>
      </c>
      <c r="E19" s="12">
        <v>24014.48</v>
      </c>
      <c r="F19" s="10">
        <f t="shared" si="2"/>
        <v>0.60036199999999995</v>
      </c>
      <c r="G19" s="12" t="s">
        <v>33</v>
      </c>
      <c r="H19" s="12" t="s">
        <v>26</v>
      </c>
      <c r="I19" s="20" t="s">
        <v>62</v>
      </c>
      <c r="J19" s="23">
        <f t="shared" si="3"/>
        <v>24014.48</v>
      </c>
    </row>
    <row r="20" spans="1:10" ht="55.5" customHeight="1" thickBot="1">
      <c r="A20" s="17"/>
      <c r="B20" s="16"/>
      <c r="C20" s="35"/>
      <c r="D20" s="38">
        <f>SUM(D15:D19)</f>
        <v>67100</v>
      </c>
      <c r="E20" s="37">
        <f>SUM(E15:E19)</f>
        <v>59535.429999999993</v>
      </c>
      <c r="F20" s="10"/>
      <c r="G20" s="12"/>
      <c r="H20" s="12"/>
      <c r="I20" s="20"/>
      <c r="J20" s="23"/>
    </row>
    <row r="21" spans="1:10" ht="61.5" customHeight="1" thickBot="1">
      <c r="A21" s="17"/>
      <c r="B21" s="16" t="s">
        <v>15</v>
      </c>
      <c r="C21" s="35">
        <v>242226</v>
      </c>
      <c r="D21" s="14">
        <v>15000</v>
      </c>
      <c r="E21" s="12">
        <v>15000</v>
      </c>
      <c r="F21" s="10">
        <f t="shared" si="2"/>
        <v>1</v>
      </c>
      <c r="G21" s="12" t="s">
        <v>25</v>
      </c>
      <c r="H21" s="12" t="s">
        <v>24</v>
      </c>
      <c r="I21" s="20" t="s">
        <v>62</v>
      </c>
      <c r="J21" s="23">
        <f t="shared" si="3"/>
        <v>15000</v>
      </c>
    </row>
    <row r="22" spans="1:10" ht="30.75" customHeight="1" thickBot="1">
      <c r="A22" s="17"/>
      <c r="B22" s="16" t="s">
        <v>34</v>
      </c>
      <c r="C22" s="35">
        <v>242226</v>
      </c>
      <c r="D22" s="14">
        <v>20000</v>
      </c>
      <c r="E22" s="12">
        <v>20000</v>
      </c>
      <c r="F22" s="10">
        <f t="shared" si="2"/>
        <v>1</v>
      </c>
      <c r="G22" s="12" t="s">
        <v>25</v>
      </c>
      <c r="H22" s="12" t="s">
        <v>35</v>
      </c>
      <c r="I22" s="20" t="s">
        <v>59</v>
      </c>
      <c r="J22" s="23">
        <f t="shared" si="3"/>
        <v>20000</v>
      </c>
    </row>
    <row r="23" spans="1:10" ht="51" customHeight="1" thickBot="1">
      <c r="A23" s="17"/>
      <c r="B23" s="16" t="s">
        <v>20</v>
      </c>
      <c r="C23" s="35">
        <v>242226</v>
      </c>
      <c r="D23" s="14">
        <v>0</v>
      </c>
      <c r="E23" s="12">
        <v>0</v>
      </c>
      <c r="F23" s="10">
        <v>0</v>
      </c>
      <c r="G23" s="12" t="s">
        <v>25</v>
      </c>
      <c r="H23" s="12" t="s">
        <v>24</v>
      </c>
      <c r="I23" s="20" t="s">
        <v>62</v>
      </c>
      <c r="J23" s="23">
        <f t="shared" si="3"/>
        <v>0</v>
      </c>
    </row>
    <row r="24" spans="1:10" ht="33.75" customHeight="1" thickBot="1">
      <c r="A24" s="16"/>
      <c r="B24" s="16" t="s">
        <v>36</v>
      </c>
      <c r="C24" s="35">
        <v>242226</v>
      </c>
      <c r="D24" s="14">
        <v>23400</v>
      </c>
      <c r="E24" s="12">
        <v>23400</v>
      </c>
      <c r="F24" s="10">
        <f t="shared" si="2"/>
        <v>1</v>
      </c>
      <c r="G24" s="12" t="s">
        <v>37</v>
      </c>
      <c r="H24" s="12" t="s">
        <v>24</v>
      </c>
      <c r="I24" s="20" t="s">
        <v>62</v>
      </c>
      <c r="J24" s="23">
        <f t="shared" si="3"/>
        <v>23400</v>
      </c>
    </row>
    <row r="25" spans="1:10" ht="48" customHeight="1" thickBot="1">
      <c r="A25" s="16"/>
      <c r="B25" s="16" t="s">
        <v>38</v>
      </c>
      <c r="C25" s="35">
        <v>242226</v>
      </c>
      <c r="D25" s="14">
        <v>38000</v>
      </c>
      <c r="E25" s="12">
        <v>38000</v>
      </c>
      <c r="F25" s="10">
        <f t="shared" si="2"/>
        <v>1</v>
      </c>
      <c r="G25" s="12" t="s">
        <v>37</v>
      </c>
      <c r="H25" s="12" t="s">
        <v>24</v>
      </c>
      <c r="I25" s="20" t="s">
        <v>62</v>
      </c>
      <c r="J25" s="23">
        <f t="shared" si="3"/>
        <v>38000</v>
      </c>
    </row>
    <row r="26" spans="1:10" ht="48" customHeight="1" thickBot="1">
      <c r="A26" s="16"/>
      <c r="B26" s="16" t="s">
        <v>56</v>
      </c>
      <c r="C26" s="35">
        <v>242226</v>
      </c>
      <c r="D26" s="14">
        <v>3600</v>
      </c>
      <c r="E26" s="12">
        <v>3600</v>
      </c>
      <c r="F26" s="10">
        <f t="shared" si="2"/>
        <v>1</v>
      </c>
      <c r="G26" s="12"/>
      <c r="H26" s="12"/>
      <c r="I26" s="13"/>
      <c r="J26" s="23">
        <f t="shared" si="3"/>
        <v>3600</v>
      </c>
    </row>
    <row r="27" spans="1:10" ht="48" customHeight="1" thickBot="1">
      <c r="A27" s="16"/>
      <c r="B27" s="16"/>
      <c r="C27" s="35">
        <v>242226</v>
      </c>
      <c r="D27" s="38">
        <f>SUM(D21:D26)</f>
        <v>100000</v>
      </c>
      <c r="E27" s="37">
        <f>SUM(E21:E26)</f>
        <v>100000</v>
      </c>
      <c r="F27" s="10"/>
      <c r="G27" s="12"/>
      <c r="H27" s="12"/>
      <c r="I27" s="13"/>
      <c r="J27" s="23"/>
    </row>
    <row r="28" spans="1:10" ht="46.5" customHeight="1" thickBot="1">
      <c r="A28" s="16"/>
      <c r="B28" s="16" t="s">
        <v>14</v>
      </c>
      <c r="C28" s="35">
        <v>242310</v>
      </c>
      <c r="D28" s="38">
        <v>92258</v>
      </c>
      <c r="E28" s="37">
        <v>92258</v>
      </c>
      <c r="F28" s="10">
        <f t="shared" si="2"/>
        <v>1</v>
      </c>
      <c r="G28" s="12" t="s">
        <v>28</v>
      </c>
      <c r="H28" s="12" t="s">
        <v>24</v>
      </c>
      <c r="I28" s="20" t="s">
        <v>60</v>
      </c>
      <c r="J28" s="23">
        <f t="shared" si="3"/>
        <v>92258</v>
      </c>
    </row>
    <row r="29" spans="1:10" ht="33" customHeight="1" thickBot="1">
      <c r="A29" s="2"/>
      <c r="B29" s="2" t="s">
        <v>39</v>
      </c>
      <c r="C29" s="2"/>
      <c r="D29" s="3">
        <f>D20+D27+D28</f>
        <v>259358</v>
      </c>
      <c r="E29" s="3">
        <f>E20+E27+E28</f>
        <v>251793.43</v>
      </c>
      <c r="F29" s="5">
        <f>E29/D29</f>
        <v>0.97083348113418511</v>
      </c>
      <c r="G29" s="4"/>
      <c r="H29" s="4"/>
      <c r="I29" s="9"/>
    </row>
    <row r="30" spans="1:10" ht="42.75" customHeight="1" thickBot="1">
      <c r="A30" s="17"/>
      <c r="B30" s="16" t="s">
        <v>41</v>
      </c>
      <c r="C30" s="16"/>
      <c r="D30" s="14"/>
      <c r="E30" s="14"/>
      <c r="F30" s="10"/>
      <c r="G30" s="12"/>
      <c r="H30" s="12"/>
      <c r="I30" s="13"/>
    </row>
    <row r="31" spans="1:10" ht="57.75" customHeight="1" thickBot="1">
      <c r="A31" s="17"/>
      <c r="B31" s="16" t="s">
        <v>16</v>
      </c>
      <c r="C31" s="35">
        <v>244221</v>
      </c>
      <c r="D31" s="38">
        <v>31500</v>
      </c>
      <c r="E31" s="37">
        <v>31500</v>
      </c>
      <c r="F31" s="10">
        <f t="shared" ref="F31:F42" si="4">E31/D31</f>
        <v>1</v>
      </c>
      <c r="G31" s="12" t="s">
        <v>28</v>
      </c>
      <c r="H31" s="12" t="s">
        <v>35</v>
      </c>
      <c r="I31" s="20" t="s">
        <v>60</v>
      </c>
      <c r="J31" s="23">
        <f t="shared" ref="J31:J42" si="5">E31</f>
        <v>31500</v>
      </c>
    </row>
    <row r="32" spans="1:10" ht="57.75" customHeight="1" thickBot="1">
      <c r="A32" s="17"/>
      <c r="B32" s="16" t="s">
        <v>57</v>
      </c>
      <c r="C32" s="35">
        <v>244225</v>
      </c>
      <c r="D32" s="38">
        <v>19000</v>
      </c>
      <c r="E32" s="37">
        <v>19000</v>
      </c>
      <c r="F32" s="10"/>
      <c r="G32" s="12"/>
      <c r="H32" s="12"/>
      <c r="I32" s="20"/>
      <c r="J32" s="23"/>
    </row>
    <row r="33" spans="1:11" ht="111" customHeight="1" thickBot="1">
      <c r="A33" s="16"/>
      <c r="B33" s="16" t="s">
        <v>17</v>
      </c>
      <c r="C33" s="35">
        <v>244226</v>
      </c>
      <c r="D33" s="14">
        <v>77900</v>
      </c>
      <c r="E33" s="12">
        <v>77900</v>
      </c>
      <c r="F33" s="10">
        <f t="shared" si="4"/>
        <v>1</v>
      </c>
      <c r="G33" s="12" t="s">
        <v>37</v>
      </c>
      <c r="H33" s="12" t="s">
        <v>35</v>
      </c>
      <c r="I33" s="20" t="s">
        <v>62</v>
      </c>
      <c r="J33" s="23">
        <f t="shared" si="5"/>
        <v>77900</v>
      </c>
    </row>
    <row r="34" spans="1:11" ht="45" customHeight="1" thickBot="1">
      <c r="A34" s="16"/>
      <c r="B34" s="16" t="s">
        <v>42</v>
      </c>
      <c r="C34" s="35">
        <v>244226</v>
      </c>
      <c r="D34" s="14">
        <f>18620-3200</f>
        <v>15420</v>
      </c>
      <c r="E34" s="12">
        <v>4500</v>
      </c>
      <c r="F34" s="10">
        <f t="shared" si="4"/>
        <v>0.29182879377431908</v>
      </c>
      <c r="G34" s="12" t="s">
        <v>28</v>
      </c>
      <c r="H34" s="12" t="s">
        <v>24</v>
      </c>
      <c r="I34" s="20" t="s">
        <v>62</v>
      </c>
      <c r="J34" s="23">
        <f t="shared" si="5"/>
        <v>4500</v>
      </c>
    </row>
    <row r="35" spans="1:11" ht="60.75" thickBot="1">
      <c r="A35" s="51"/>
      <c r="B35" s="40" t="s">
        <v>4</v>
      </c>
      <c r="C35" s="35">
        <v>244226</v>
      </c>
      <c r="D35" s="41">
        <v>83800</v>
      </c>
      <c r="E35" s="42">
        <v>76680</v>
      </c>
      <c r="F35" s="43">
        <f t="shared" si="4"/>
        <v>0.915035799522673</v>
      </c>
      <c r="G35" s="42" t="s">
        <v>28</v>
      </c>
      <c r="H35" s="42" t="s">
        <v>35</v>
      </c>
      <c r="I35" s="20" t="s">
        <v>62</v>
      </c>
      <c r="J35" s="23">
        <f t="shared" si="5"/>
        <v>76680</v>
      </c>
    </row>
    <row r="36" spans="1:11" ht="45.75" thickBot="1">
      <c r="A36" s="52"/>
      <c r="B36" s="54" t="s">
        <v>58</v>
      </c>
      <c r="C36" s="35">
        <v>244226</v>
      </c>
      <c r="D36" s="47">
        <v>14611.42</v>
      </c>
      <c r="E36" s="48">
        <v>14608.87</v>
      </c>
      <c r="F36" s="49"/>
      <c r="G36" s="48"/>
      <c r="H36" s="48"/>
      <c r="I36" s="50"/>
      <c r="J36" s="23"/>
    </row>
    <row r="37" spans="1:11" ht="15.75" thickBot="1">
      <c r="A37" s="52"/>
      <c r="B37" s="54"/>
      <c r="C37" s="35">
        <v>244226</v>
      </c>
      <c r="D37" s="47">
        <v>15000</v>
      </c>
      <c r="E37" s="48">
        <v>15000</v>
      </c>
      <c r="F37" s="49"/>
      <c r="G37" s="48"/>
      <c r="H37" s="48"/>
      <c r="I37" s="50"/>
      <c r="J37" s="23"/>
    </row>
    <row r="38" spans="1:11" ht="15.75" thickBot="1">
      <c r="A38" s="52"/>
      <c r="B38" s="54"/>
      <c r="C38" s="35">
        <v>244226</v>
      </c>
      <c r="D38" s="47">
        <v>5000</v>
      </c>
      <c r="E38" s="48">
        <v>5000</v>
      </c>
      <c r="F38" s="49"/>
      <c r="G38" s="48"/>
      <c r="H38" s="48"/>
      <c r="I38" s="50"/>
      <c r="J38" s="23"/>
    </row>
    <row r="39" spans="1:11" ht="45.75" thickBot="1">
      <c r="A39" s="52"/>
      <c r="B39" s="54" t="s">
        <v>7</v>
      </c>
      <c r="C39" s="35">
        <v>244226</v>
      </c>
      <c r="D39" s="47">
        <v>35780</v>
      </c>
      <c r="E39" s="59">
        <v>35780</v>
      </c>
      <c r="F39" s="49">
        <f t="shared" si="4"/>
        <v>1</v>
      </c>
      <c r="G39" s="48" t="s">
        <v>25</v>
      </c>
      <c r="H39" s="48" t="s">
        <v>24</v>
      </c>
      <c r="I39" s="20" t="s">
        <v>59</v>
      </c>
      <c r="J39" s="23">
        <f t="shared" si="5"/>
        <v>35780</v>
      </c>
    </row>
    <row r="40" spans="1:11" ht="45.75" thickBot="1">
      <c r="A40" s="52"/>
      <c r="B40" s="54" t="s">
        <v>50</v>
      </c>
      <c r="C40" s="35">
        <v>244226</v>
      </c>
      <c r="D40" s="47">
        <v>70000</v>
      </c>
      <c r="E40" s="48">
        <v>70000</v>
      </c>
      <c r="F40" s="49">
        <f t="shared" si="4"/>
        <v>1</v>
      </c>
      <c r="G40" s="48" t="s">
        <v>25</v>
      </c>
      <c r="H40" s="48" t="s">
        <v>24</v>
      </c>
      <c r="I40" s="20" t="s">
        <v>62</v>
      </c>
      <c r="J40" s="23">
        <f t="shared" si="5"/>
        <v>70000</v>
      </c>
    </row>
    <row r="41" spans="1:11" ht="15.75" thickBot="1">
      <c r="A41" s="53"/>
      <c r="B41" s="55"/>
      <c r="C41" s="35">
        <v>244226</v>
      </c>
      <c r="D41" s="56">
        <f>SUM(D33:D40)</f>
        <v>317511.42000000004</v>
      </c>
      <c r="E41" s="56">
        <f>SUM(E33:E40)</f>
        <v>299468.87</v>
      </c>
      <c r="F41" s="45"/>
      <c r="G41" s="44"/>
      <c r="H41" s="44"/>
      <c r="I41" s="46"/>
      <c r="J41" s="23"/>
    </row>
    <row r="42" spans="1:11" ht="51" customHeight="1" thickBot="1">
      <c r="A42" s="16"/>
      <c r="B42" s="16" t="s">
        <v>43</v>
      </c>
      <c r="C42" s="35">
        <v>244340</v>
      </c>
      <c r="D42" s="38">
        <v>183000</v>
      </c>
      <c r="E42" s="37">
        <v>183000</v>
      </c>
      <c r="F42" s="10">
        <f t="shared" si="4"/>
        <v>1</v>
      </c>
      <c r="G42" s="12" t="s">
        <v>28</v>
      </c>
      <c r="H42" s="12" t="s">
        <v>24</v>
      </c>
      <c r="I42" s="13" t="s">
        <v>60</v>
      </c>
      <c r="J42" s="23">
        <f t="shared" si="5"/>
        <v>183000</v>
      </c>
    </row>
    <row r="43" spans="1:11" ht="15.75" thickBot="1">
      <c r="A43" s="2"/>
      <c r="B43" s="2" t="s">
        <v>39</v>
      </c>
      <c r="C43" s="2"/>
      <c r="D43" s="3">
        <f>D31+D32+D41+D42</f>
        <v>551011.42000000004</v>
      </c>
      <c r="E43" s="3">
        <f>E31+E32+E41+E42</f>
        <v>532968.87</v>
      </c>
      <c r="F43" s="5">
        <f t="shared" ref="F43:F44" si="6">E43/D43</f>
        <v>0.96725557884081592</v>
      </c>
      <c r="G43" s="4"/>
      <c r="H43" s="4"/>
      <c r="I43" s="9"/>
    </row>
    <row r="44" spans="1:11" ht="43.5" thickBot="1">
      <c r="A44" s="2"/>
      <c r="B44" s="2" t="s">
        <v>44</v>
      </c>
      <c r="C44" s="2"/>
      <c r="D44" s="3"/>
      <c r="E44" s="4">
        <v>0</v>
      </c>
      <c r="F44" s="5" t="e">
        <f t="shared" si="6"/>
        <v>#DIV/0!</v>
      </c>
      <c r="G44" s="4" t="s">
        <v>28</v>
      </c>
      <c r="H44" s="4" t="s">
        <v>27</v>
      </c>
      <c r="I44" s="8"/>
      <c r="J44" s="23">
        <f t="shared" ref="J44:J45" si="7">E44</f>
        <v>0</v>
      </c>
    </row>
    <row r="45" spans="1:11" ht="43.5" thickBot="1">
      <c r="A45" s="2"/>
      <c r="B45" s="2" t="s">
        <v>45</v>
      </c>
      <c r="C45" s="2"/>
      <c r="D45" s="39">
        <v>1000</v>
      </c>
      <c r="E45" s="57">
        <v>159.58000000000001</v>
      </c>
      <c r="F45" s="5" t="s">
        <v>54</v>
      </c>
      <c r="G45" s="4" t="s">
        <v>28</v>
      </c>
      <c r="H45" s="12" t="s">
        <v>24</v>
      </c>
      <c r="I45" s="8" t="s">
        <v>53</v>
      </c>
      <c r="J45" s="23">
        <f t="shared" si="7"/>
        <v>159.58000000000001</v>
      </c>
    </row>
    <row r="46" spans="1:11" ht="118.5" customHeight="1" thickBot="1">
      <c r="A46" s="16"/>
      <c r="B46" s="16" t="s">
        <v>46</v>
      </c>
      <c r="C46" s="16"/>
      <c r="D46" s="14"/>
      <c r="E46" s="12"/>
      <c r="F46" s="10"/>
      <c r="G46" s="12"/>
      <c r="H46" s="12"/>
      <c r="I46" s="13"/>
      <c r="J46" s="31"/>
      <c r="K46" s="31"/>
    </row>
    <row r="47" spans="1:11" ht="45.75" thickBot="1">
      <c r="A47" s="16"/>
      <c r="B47" s="16" t="s">
        <v>47</v>
      </c>
      <c r="C47" s="16"/>
      <c r="D47" s="14">
        <v>360711</v>
      </c>
      <c r="E47" s="12">
        <v>360711</v>
      </c>
      <c r="F47" s="10">
        <f t="shared" ref="F47:F49" si="8">E47/D47</f>
        <v>1</v>
      </c>
      <c r="G47" s="12"/>
      <c r="H47" s="12" t="s">
        <v>35</v>
      </c>
      <c r="I47" s="13" t="s">
        <v>61</v>
      </c>
      <c r="J47" s="32">
        <f t="shared" ref="J47:J49" si="9">E47</f>
        <v>360711</v>
      </c>
      <c r="K47" s="31"/>
    </row>
    <row r="48" spans="1:11" ht="60.75" thickBot="1">
      <c r="A48" s="16"/>
      <c r="B48" s="16" t="s">
        <v>48</v>
      </c>
      <c r="C48" s="16"/>
      <c r="D48" s="14">
        <v>173459.81</v>
      </c>
      <c r="E48" s="12">
        <v>173459.81</v>
      </c>
      <c r="F48" s="10">
        <f t="shared" si="8"/>
        <v>1</v>
      </c>
      <c r="G48" s="12"/>
      <c r="H48" s="12" t="s">
        <v>35</v>
      </c>
      <c r="I48" s="13" t="s">
        <v>61</v>
      </c>
      <c r="J48" s="32">
        <f t="shared" si="9"/>
        <v>173459.81</v>
      </c>
      <c r="K48" s="31"/>
    </row>
    <row r="49" spans="1:11" ht="88.5" customHeight="1" thickBot="1">
      <c r="A49" s="16"/>
      <c r="B49" s="16" t="s">
        <v>49</v>
      </c>
      <c r="C49" s="16"/>
      <c r="D49" s="14">
        <v>68067</v>
      </c>
      <c r="E49" s="12">
        <v>68067</v>
      </c>
      <c r="F49" s="10">
        <f t="shared" si="8"/>
        <v>1</v>
      </c>
      <c r="G49" s="12"/>
      <c r="H49" s="12" t="s">
        <v>35</v>
      </c>
      <c r="I49" s="13" t="s">
        <v>61</v>
      </c>
      <c r="J49" s="32">
        <f t="shared" si="9"/>
        <v>68067</v>
      </c>
      <c r="K49" s="31"/>
    </row>
    <row r="50" spans="1:11" ht="15.75" thickBot="1">
      <c r="A50" s="2"/>
      <c r="B50" s="2" t="s">
        <v>39</v>
      </c>
      <c r="C50" s="2"/>
      <c r="D50" s="39">
        <f>SUM(D47:D49)</f>
        <v>602237.81000000006</v>
      </c>
      <c r="E50" s="39">
        <f>SUM(E47:E49)</f>
        <v>602237.81000000006</v>
      </c>
      <c r="F50" s="5">
        <f>E50/D50</f>
        <v>1</v>
      </c>
      <c r="G50" s="4"/>
      <c r="H50" s="4"/>
      <c r="I50" s="8"/>
    </row>
    <row r="51" spans="1:11" ht="99.75">
      <c r="A51" s="6"/>
      <c r="B51" s="7" t="s">
        <v>49</v>
      </c>
      <c r="C51" s="7"/>
      <c r="D51" s="58">
        <v>3000</v>
      </c>
      <c r="E51" s="58">
        <v>3000</v>
      </c>
      <c r="F51" s="5">
        <f>E51/D51</f>
        <v>1</v>
      </c>
      <c r="G51" s="6" t="s">
        <v>28</v>
      </c>
      <c r="H51" s="6" t="s">
        <v>24</v>
      </c>
      <c r="I51" s="6" t="s">
        <v>60</v>
      </c>
      <c r="J51" s="23">
        <f>E51</f>
        <v>3000</v>
      </c>
      <c r="K51" s="21"/>
    </row>
    <row r="52" spans="1:11" ht="16.5" customHeight="1">
      <c r="A52" s="24"/>
      <c r="B52" s="24" t="s">
        <v>39</v>
      </c>
      <c r="C52" s="24"/>
      <c r="D52" s="25">
        <f>D7+D9+D12+D29+D43+D44+D45+D50+D51</f>
        <v>23652501.699999999</v>
      </c>
      <c r="E52" s="25">
        <f>E7+E9+E12+E29+E43+E44+E45+E50+E51</f>
        <v>22295881.559999999</v>
      </c>
      <c r="F52" s="24"/>
      <c r="G52" s="24"/>
      <c r="H52" s="26"/>
      <c r="I52" s="26"/>
      <c r="J52" s="23">
        <f>SUM(J8:J51)</f>
        <v>22233851.739999998</v>
      </c>
    </row>
    <row r="53" spans="1:11" ht="15.75">
      <c r="A53" s="60" t="s">
        <v>32</v>
      </c>
      <c r="B53" s="60"/>
      <c r="C53" s="60"/>
      <c r="D53" s="60"/>
      <c r="E53" s="60"/>
      <c r="F53" s="60"/>
      <c r="G53" s="60"/>
      <c r="H53" s="22"/>
    </row>
    <row r="54" spans="1:11" ht="15.75">
      <c r="A54" s="60" t="s">
        <v>64</v>
      </c>
      <c r="B54" s="60"/>
      <c r="C54" s="60"/>
      <c r="D54" s="60"/>
      <c r="E54" s="60"/>
      <c r="F54" s="60"/>
      <c r="G54" s="60"/>
    </row>
    <row r="55" spans="1:11">
      <c r="E55" s="36"/>
    </row>
    <row r="56" spans="1:11">
      <c r="D56" s="23"/>
    </row>
    <row r="57" spans="1:11">
      <c r="D57" s="23"/>
    </row>
  </sheetData>
  <mergeCells count="11">
    <mergeCell ref="A53:G53"/>
    <mergeCell ref="A54:G54"/>
    <mergeCell ref="A5:A6"/>
    <mergeCell ref="I5:I6"/>
    <mergeCell ref="B2:I4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keywords>ed825c58-fd47-4eb2-a417-fe2bbd854148</cp:keywords>
  <cp:lastModifiedBy>Vera</cp:lastModifiedBy>
  <cp:lastPrinted>2017-01-20T12:06:54Z</cp:lastPrinted>
  <dcterms:created xsi:type="dcterms:W3CDTF">2015-04-10T08:03:48Z</dcterms:created>
  <dcterms:modified xsi:type="dcterms:W3CDTF">2017-01-20T12:10:40Z</dcterms:modified>
</cp:coreProperties>
</file>