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320" windowHeight="7365"/>
  </bookViews>
  <sheets>
    <sheet name="Лист1" sheetId="1" r:id="rId1"/>
  </sheets>
  <definedNames>
    <definedName name="_xlnm._FilterDatabase" localSheetId="0" hidden="1">Лист1!$A$6:$EV$327</definedName>
  </definedNames>
  <calcPr calcId="125725"/>
</workbook>
</file>

<file path=xl/calcChain.xml><?xml version="1.0" encoding="utf-8"?>
<calcChain xmlns="http://schemas.openxmlformats.org/spreadsheetml/2006/main">
  <c r="I323" i="1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3"/>
  <c r="J154"/>
  <c r="J155"/>
  <c r="J156"/>
  <c r="J147"/>
  <c r="J148"/>
  <c r="J149"/>
  <c r="J150"/>
  <c r="J151"/>
  <c r="J152"/>
  <c r="J140"/>
  <c r="J141"/>
  <c r="J142"/>
  <c r="J143"/>
  <c r="J144"/>
  <c r="J145"/>
  <c r="J146"/>
  <c r="J135"/>
  <c r="J136"/>
  <c r="J137"/>
  <c r="J138"/>
  <c r="J139"/>
  <c r="J128"/>
  <c r="J129"/>
  <c r="J130"/>
  <c r="J131"/>
  <c r="J132"/>
  <c r="J133"/>
  <c r="J134"/>
  <c r="J120"/>
  <c r="J121"/>
  <c r="J122"/>
  <c r="J123"/>
  <c r="J124"/>
  <c r="J125"/>
  <c r="J126"/>
  <c r="J127"/>
  <c r="J115"/>
  <c r="J116"/>
  <c r="J117"/>
  <c r="J118"/>
  <c r="J119"/>
  <c r="J107"/>
  <c r="J108"/>
  <c r="J109"/>
  <c r="J110"/>
  <c r="J111"/>
  <c r="J112"/>
  <c r="J113"/>
  <c r="J114"/>
  <c r="J101"/>
  <c r="J102"/>
  <c r="J103"/>
  <c r="J104"/>
  <c r="J105"/>
  <c r="J106"/>
  <c r="J97"/>
  <c r="J98"/>
  <c r="J99"/>
  <c r="J100"/>
  <c r="J90"/>
  <c r="J91"/>
  <c r="J92"/>
  <c r="J93"/>
  <c r="J94"/>
  <c r="J95"/>
  <c r="J96"/>
  <c r="J87"/>
  <c r="J88"/>
  <c r="J8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22"/>
  <c r="J23"/>
  <c r="J24"/>
  <c r="J25"/>
  <c r="J27"/>
  <c r="J28"/>
  <c r="J29"/>
  <c r="J12"/>
  <c r="J13"/>
  <c r="J14"/>
  <c r="J15"/>
  <c r="J16"/>
  <c r="J17"/>
  <c r="J18"/>
  <c r="J19"/>
  <c r="J20"/>
  <c r="J21"/>
  <c r="J9"/>
  <c r="J10"/>
  <c r="J11"/>
  <c r="J8"/>
  <c r="I156"/>
  <c r="I321"/>
  <c r="L321"/>
  <c r="K321"/>
  <c r="K314"/>
  <c r="K315"/>
  <c r="K316"/>
  <c r="K317"/>
  <c r="K318"/>
  <c r="K319"/>
  <c r="K320"/>
  <c r="K313"/>
  <c r="K312"/>
  <c r="K311"/>
  <c r="K310"/>
  <c r="K290"/>
  <c r="K288"/>
  <c r="K287"/>
  <c r="K286"/>
  <c r="K285"/>
  <c r="K282"/>
  <c r="K281"/>
  <c r="K279"/>
  <c r="K278"/>
  <c r="I273"/>
  <c r="K273"/>
  <c r="K270"/>
  <c r="K267"/>
  <c r="K265"/>
  <c r="K263"/>
  <c r="I260"/>
  <c r="K260"/>
  <c r="K259"/>
  <c r="K258"/>
  <c r="I255"/>
  <c r="K255"/>
  <c r="K253"/>
  <c r="K250"/>
  <c r="K247"/>
  <c r="K245"/>
  <c r="K243"/>
  <c r="K240"/>
  <c r="K238"/>
  <c r="K235"/>
  <c r="K234"/>
  <c r="K232"/>
  <c r="K230"/>
  <c r="K229"/>
  <c r="K227"/>
  <c r="K225"/>
  <c r="K223"/>
  <c r="I223"/>
  <c r="I220"/>
  <c r="K220"/>
  <c r="K218"/>
  <c r="I216"/>
  <c r="K216"/>
  <c r="K211"/>
  <c r="K212"/>
  <c r="K213"/>
  <c r="K214"/>
  <c r="K215"/>
  <c r="K210"/>
  <c r="I203"/>
  <c r="K203" s="1"/>
  <c r="I192"/>
  <c r="I189" s="1"/>
  <c r="K183"/>
  <c r="K184"/>
  <c r="K185"/>
  <c r="K186"/>
  <c r="K187"/>
  <c r="K188"/>
  <c r="K182"/>
  <c r="I173"/>
  <c r="K173"/>
  <c r="K159"/>
  <c r="K160"/>
  <c r="K161"/>
  <c r="K162"/>
  <c r="K163"/>
  <c r="K164"/>
  <c r="K165"/>
  <c r="K166"/>
  <c r="K167"/>
  <c r="K168"/>
  <c r="K169"/>
  <c r="K170"/>
  <c r="K171"/>
  <c r="K172"/>
  <c r="K158"/>
  <c r="H322"/>
  <c r="H156"/>
  <c r="K155"/>
  <c r="K154"/>
  <c r="K153"/>
  <c r="K152"/>
  <c r="K151"/>
  <c r="K150"/>
  <c r="K149"/>
  <c r="K148"/>
  <c r="K147"/>
  <c r="K146"/>
  <c r="I137"/>
  <c r="K137" s="1"/>
  <c r="I124"/>
  <c r="K124" s="1"/>
  <c r="K121"/>
  <c r="I115"/>
  <c r="K115" s="1"/>
  <c r="I108"/>
  <c r="K108" s="1"/>
  <c r="K107"/>
  <c r="K95"/>
  <c r="K93"/>
  <c r="I90"/>
  <c r="K90" s="1"/>
  <c r="K89"/>
  <c r="K88"/>
  <c r="I78"/>
  <c r="K78" s="1"/>
  <c r="I72"/>
  <c r="K72" s="1"/>
  <c r="K68"/>
  <c r="I68"/>
  <c r="K60"/>
  <c r="K57"/>
  <c r="K56"/>
  <c r="I49"/>
  <c r="K49" s="1"/>
  <c r="I41"/>
  <c r="K41" s="1"/>
  <c r="K40"/>
  <c r="K39"/>
  <c r="I22"/>
  <c r="K22" s="1"/>
  <c r="K67"/>
  <c r="I62"/>
  <c r="K62" s="1"/>
  <c r="I57"/>
  <c r="I30"/>
  <c r="K30" s="1"/>
  <c r="I17"/>
  <c r="K17" s="1"/>
  <c r="I14"/>
  <c r="K14" s="1"/>
  <c r="I8"/>
  <c r="K8" s="1"/>
  <c r="K189" l="1"/>
  <c r="L216" s="1"/>
  <c r="I270" l="1"/>
  <c r="I267"/>
  <c r="I250"/>
  <c r="I247"/>
  <c r="I240"/>
  <c r="I235"/>
  <c r="I100" l="1"/>
  <c r="K100" s="1"/>
  <c r="H270"/>
  <c r="H260"/>
  <c r="H253"/>
  <c r="H49"/>
  <c r="H137"/>
  <c r="H14"/>
  <c r="H321" l="1"/>
  <c r="I37"/>
  <c r="K37" s="1"/>
  <c r="I35"/>
  <c r="I143"/>
  <c r="K143" s="1"/>
  <c r="I140"/>
  <c r="K140" s="1"/>
  <c r="I128"/>
  <c r="K128" s="1"/>
  <c r="I122"/>
  <c r="K122" s="1"/>
  <c r="I98"/>
  <c r="K98" s="1"/>
  <c r="I96"/>
  <c r="K96" s="1"/>
  <c r="I83"/>
  <c r="K83" s="1"/>
  <c r="I81"/>
  <c r="K81" s="1"/>
  <c r="I290"/>
  <c r="I218"/>
  <c r="I225"/>
  <c r="I227"/>
  <c r="I230"/>
  <c r="I232"/>
  <c r="I238"/>
  <c r="I243"/>
  <c r="I245"/>
  <c r="I253"/>
  <c r="I263"/>
  <c r="I265"/>
  <c r="K35" l="1"/>
  <c r="K156" s="1"/>
  <c r="L156" l="1"/>
</calcChain>
</file>

<file path=xl/sharedStrings.xml><?xml version="1.0" encoding="utf-8"?>
<sst xmlns="http://schemas.openxmlformats.org/spreadsheetml/2006/main" count="1435" uniqueCount="515">
  <si>
    <t>Наименование мероприятий программы</t>
  </si>
  <si>
    <t>Приемка выполненных работ</t>
  </si>
  <si>
    <t>Народное гуляние Масленица</t>
  </si>
  <si>
    <t>Тематический вечер, посвященный Дню славянской письменности и культуры</t>
  </si>
  <si>
    <t>Мероприятие, посвященное Общероссийскому Дню библиотек</t>
  </si>
  <si>
    <t>Экскурсии -музеи ЛО и СПб (краеведческие)</t>
  </si>
  <si>
    <t>Праздник посвящения в участники ансамбля Радуга</t>
  </si>
  <si>
    <t>Праздничные мероприятия празднования Нового года</t>
  </si>
  <si>
    <t>Проведение сморта-конкурса "Ветеранское подворье"</t>
  </si>
  <si>
    <t>Поездка в спортивный лагерь волейбольной команды</t>
  </si>
  <si>
    <t>Взносы за участие в соревнованиях по футболу</t>
  </si>
  <si>
    <t>Стартовые взносы на чемпионат СП по волейболу</t>
  </si>
  <si>
    <t xml:space="preserve">Открытое первенство МО по волейболу среди девушек </t>
  </si>
  <si>
    <t xml:space="preserve">Открытый чемпионат МО Колтушское СП по пляжному волейболу </t>
  </si>
  <si>
    <t xml:space="preserve">Кубок МО Колтушское СП по шахматам </t>
  </si>
  <si>
    <t>Наименование мероприятия по графику. Срок реализации (выполнение)</t>
  </si>
  <si>
    <t>Выполнение</t>
  </si>
  <si>
    <t>План</t>
  </si>
  <si>
    <t>Факт</t>
  </si>
  <si>
    <t>Тех. Конроль  над производством работ</t>
  </si>
  <si>
    <t>Приобретение ТМЦ для организации чаепития ветеранов</t>
  </si>
  <si>
    <t>Обеспечение транспортными услугами экскурсии</t>
  </si>
  <si>
    <t>Обеспечение экскурсий экскурсоводами</t>
  </si>
  <si>
    <t>Увеличение стоимости ОС</t>
  </si>
  <si>
    <t>ФГУП "ЦентрИнформ" электронная отчетность открытие доступа</t>
  </si>
  <si>
    <t>Рождественский турнир по русским шашкам</t>
  </si>
  <si>
    <t>1.2</t>
  </si>
  <si>
    <t>Приобретение наградной продукции: грамоты, кубки и медали</t>
  </si>
  <si>
    <t>2</t>
  </si>
  <si>
    <t>2.1</t>
  </si>
  <si>
    <t>Приобретение наградной продукции (медали)</t>
  </si>
  <si>
    <t>2.2</t>
  </si>
  <si>
    <t>Приобретение призов для участников соревнований</t>
  </si>
  <si>
    <t>3</t>
  </si>
  <si>
    <t>3.1</t>
  </si>
  <si>
    <t>Приобретение наградной продукции - грамоты</t>
  </si>
  <si>
    <t>4</t>
  </si>
  <si>
    <t>Турнир по шашкам, посвященный Дню 8 марта</t>
  </si>
  <si>
    <t>4.1</t>
  </si>
  <si>
    <t>Преобретение наградной продукции  - грамоты</t>
  </si>
  <si>
    <t>5</t>
  </si>
  <si>
    <t>Турнир по настольному теннису, посвященный Дню метеоролога, в том числе:</t>
  </si>
  <si>
    <t>5.1</t>
  </si>
  <si>
    <t>Приобретениенаградной продукции -  грамот, медали</t>
  </si>
  <si>
    <t>6</t>
  </si>
  <si>
    <t>Международный турнир по волейболу г. Новополовск</t>
  </si>
  <si>
    <t>7</t>
  </si>
  <si>
    <t>Кубок МО по настольному теннису второй этап</t>
  </si>
  <si>
    <t>7.1</t>
  </si>
  <si>
    <t>Приобретение наградной продукции - грамоты, медали</t>
  </si>
  <si>
    <t>8</t>
  </si>
  <si>
    <t>Турнир по русским шашкам в честь  Дня Победы</t>
  </si>
  <si>
    <t>8.1</t>
  </si>
  <si>
    <t>Преобретение наградной продукции  - грамоты, медали</t>
  </si>
  <si>
    <t>9</t>
  </si>
  <si>
    <t>Турнир по хоккею, посвященный годовщине Дня Победы</t>
  </si>
  <si>
    <t>10</t>
  </si>
  <si>
    <t>Футбольный турнир, посвященный 9 мая</t>
  </si>
  <si>
    <t>10.1</t>
  </si>
  <si>
    <t>10.2</t>
  </si>
  <si>
    <t>11</t>
  </si>
  <si>
    <t>11.1</t>
  </si>
  <si>
    <t>12</t>
  </si>
  <si>
    <t>Закрытие теннисного сезона третий этап</t>
  </si>
  <si>
    <t>12.1</t>
  </si>
  <si>
    <t>Приобретение наградной продукции - грамоты, медали, кубки</t>
  </si>
  <si>
    <t>12.2</t>
  </si>
  <si>
    <t>Приобретение ТМЦ для участников соревнований</t>
  </si>
  <si>
    <t>13</t>
  </si>
  <si>
    <t>13.1</t>
  </si>
  <si>
    <t>14</t>
  </si>
  <si>
    <t>Дуатлон для детей в честь "Дня защиты детей"</t>
  </si>
  <si>
    <t>14.1</t>
  </si>
  <si>
    <t>15</t>
  </si>
  <si>
    <t>Футбольный турнир</t>
  </si>
  <si>
    <t>15.1</t>
  </si>
  <si>
    <t>15.2</t>
  </si>
  <si>
    <t>16</t>
  </si>
  <si>
    <t>16.1</t>
  </si>
  <si>
    <t>Приобретение наградной продукции: грамоты, медали</t>
  </si>
  <si>
    <t>16.2</t>
  </si>
  <si>
    <t>17</t>
  </si>
  <si>
    <t>17.1</t>
  </si>
  <si>
    <t>18</t>
  </si>
  <si>
    <t>Спортивный праздник, посвященный Дню физкультурника (призы)</t>
  </si>
  <si>
    <t>18.1</t>
  </si>
  <si>
    <t>Организация и проведение Спортивного праздника,посвященного Дню физкультурника</t>
  </si>
  <si>
    <t>18.2</t>
  </si>
  <si>
    <t>Оплата по договору за медицинское сопровождение массового мероприятия</t>
  </si>
  <si>
    <t>Техническое обеспечение мероприятия</t>
  </si>
  <si>
    <t>19</t>
  </si>
  <si>
    <t>Турнир по хоккею на приз администрации МО Колтушское СП</t>
  </si>
  <si>
    <t>20</t>
  </si>
  <si>
    <t>Чемпионат МО Колтушское СП по настольному теннису</t>
  </si>
  <si>
    <t>20.1</t>
  </si>
  <si>
    <t>20.2</t>
  </si>
  <si>
    <t>21</t>
  </si>
  <si>
    <t>Первенство по шахматам МО Колтушское СП</t>
  </si>
  <si>
    <t>21.1</t>
  </si>
  <si>
    <t>Приобретение наградной продукции: грамоты</t>
  </si>
  <si>
    <t>22</t>
  </si>
  <si>
    <t>Турнир по шашкам в честь Дня Независимости</t>
  </si>
  <si>
    <t>22.1</t>
  </si>
  <si>
    <t>23</t>
  </si>
  <si>
    <t>Соревнования по спортивной гимнастике</t>
  </si>
  <si>
    <t>23.1</t>
  </si>
  <si>
    <t>Приобретение наградной продукции: грамоты, медали, кубки</t>
  </si>
  <si>
    <t>23.2</t>
  </si>
  <si>
    <t>24</t>
  </si>
  <si>
    <t>Клубный рейтинговый турнирпо наст. теннису, посвящ. Новому году</t>
  </si>
  <si>
    <t>24.1</t>
  </si>
  <si>
    <t>24.2</t>
  </si>
  <si>
    <t>25</t>
  </si>
  <si>
    <t>Проведение легкоатлетических кроссов и этапов по лыжным гонкам 3+3</t>
  </si>
  <si>
    <t>25.1</t>
  </si>
  <si>
    <t>25.2</t>
  </si>
  <si>
    <t>25.3</t>
  </si>
  <si>
    <t>Оплата по договорам с Всеволожской КМБ</t>
  </si>
  <si>
    <t>26</t>
  </si>
  <si>
    <t>Новогодний турнир по шашкам</t>
  </si>
  <si>
    <t>26.1</t>
  </si>
  <si>
    <t>27</t>
  </si>
  <si>
    <t>28</t>
  </si>
  <si>
    <t>29</t>
  </si>
  <si>
    <t>30</t>
  </si>
  <si>
    <t>Открытое первенство ЛО среди юношей и девушек по возрастам 1997г.р. и моложе по наст. теннису г. Сясьстрой</t>
  </si>
  <si>
    <t>31</t>
  </si>
  <si>
    <t>Открытое первенство города по волейболу</t>
  </si>
  <si>
    <t>32</t>
  </si>
  <si>
    <t>Турнир по волейболу г. Кандопога респ. Карелия</t>
  </si>
  <si>
    <t>33</t>
  </si>
  <si>
    <t>Всероссийский турнир по волейболу г. Тутаев</t>
  </si>
  <si>
    <t>34</t>
  </si>
  <si>
    <t>Всероссийский турнир по волейболу памяти В.В.Файфера г. Рыбинск</t>
  </si>
  <si>
    <t>35</t>
  </si>
  <si>
    <t>Организация и проведение турниров по хоккею с шайбой</t>
  </si>
  <si>
    <t>36</t>
  </si>
  <si>
    <t>Услуги  по организации и проведению физкультурно-спортивных мероприятий</t>
  </si>
  <si>
    <t>37</t>
  </si>
  <si>
    <t>Приобретение ОС для занятий спортом в ДК Воейково (татами)</t>
  </si>
  <si>
    <t>38</t>
  </si>
  <si>
    <t>Услуги по распространению рекламмы</t>
  </si>
  <si>
    <t>Проведение митинга, посвященного Дню снятия Блокады Ленинграда, в том числе:</t>
  </si>
  <si>
    <t>1.1.</t>
  </si>
  <si>
    <t>Приобретение цветов и венков</t>
  </si>
  <si>
    <t>Оплата по договору за оказание услуг баяниста</t>
  </si>
  <si>
    <t>1.3</t>
  </si>
  <si>
    <t>Транспортные услуги</t>
  </si>
  <si>
    <t>1.4</t>
  </si>
  <si>
    <t xml:space="preserve">Чаепитие </t>
  </si>
  <si>
    <t>1.5</t>
  </si>
  <si>
    <t>Театр, приглашенный в ТРЦ</t>
  </si>
  <si>
    <t>АДМ</t>
  </si>
  <si>
    <t>адм</t>
  </si>
  <si>
    <t>Праздничный концерт посвященный Дню защитников Отечества в том числе:</t>
  </si>
  <si>
    <t>Оплата по договору за оказание услуг звукорежиссера</t>
  </si>
  <si>
    <t>2.3</t>
  </si>
  <si>
    <t>Украшение зала</t>
  </si>
  <si>
    <t>2.4</t>
  </si>
  <si>
    <t>Приобретение ТМЦ для детей - участников концерта</t>
  </si>
  <si>
    <r>
      <t>Праздничный концерт, посвященный Международному женскому дню, в том числе</t>
    </r>
    <r>
      <rPr>
        <sz val="10"/>
        <rFont val="Times New Roman"/>
        <family val="1"/>
        <charset val="204"/>
      </rPr>
      <t>:</t>
    </r>
  </si>
  <si>
    <t>3.2</t>
  </si>
  <si>
    <t>Организация и проведение праздничного концерта</t>
  </si>
  <si>
    <t>3.3</t>
  </si>
  <si>
    <t>3.4</t>
  </si>
  <si>
    <t>3.5</t>
  </si>
  <si>
    <t>3.6</t>
  </si>
  <si>
    <t>3.7</t>
  </si>
  <si>
    <t>Приобретение цветов</t>
  </si>
  <si>
    <t>Мероприятие, посвященное Дню работника культуры, покупка цветов и подарков</t>
  </si>
  <si>
    <t>Приобретение подарков и рамок</t>
  </si>
  <si>
    <t>4.2</t>
  </si>
  <si>
    <t>Приобретение ТМЦ на мероприятие</t>
  </si>
  <si>
    <t>4.3</t>
  </si>
  <si>
    <t xml:space="preserve">Приобретение цветов </t>
  </si>
  <si>
    <t>4.4</t>
  </si>
  <si>
    <t>Оплата по договору за услуги по организации чаепития</t>
  </si>
  <si>
    <t>Конкурс детских хореографических постановок "Радужные таланты", посвященный Дню танца</t>
  </si>
  <si>
    <t>День смеха(детская игровая программа)</t>
  </si>
  <si>
    <t>6.1</t>
  </si>
  <si>
    <t>Оплата по договорам (артисты оригинального жанра)</t>
  </si>
  <si>
    <t>День пожарной охраны(рамки, грамоты, подарки)</t>
  </si>
  <si>
    <t>Участие во Всероссийском фестивале-конкурсе - март месяц</t>
  </si>
  <si>
    <t>Митинг посвященный  Дню Победы (67 Армия) в том числе:</t>
  </si>
  <si>
    <t>9.1</t>
  </si>
  <si>
    <t>Покупка  цветов</t>
  </si>
  <si>
    <t>9.2</t>
  </si>
  <si>
    <t>9.3</t>
  </si>
  <si>
    <t>9.4</t>
  </si>
  <si>
    <t>9.5</t>
  </si>
  <si>
    <t>9.6</t>
  </si>
  <si>
    <t>9.7</t>
  </si>
  <si>
    <t xml:space="preserve">Праздничное мероприятие, посвященное Дню Победы  </t>
  </si>
  <si>
    <t>Оплата по договору за оказание услуг звукорежиссера и баяниста</t>
  </si>
  <si>
    <t>10.3</t>
  </si>
  <si>
    <t>10.4</t>
  </si>
  <si>
    <t xml:space="preserve">Приобретение ТМЦ </t>
  </si>
  <si>
    <t>Выпускной бал для выпускников Д/С</t>
  </si>
  <si>
    <t>Приобретение подарков для 4 детских садов (набор первоклассника - папка для труда с канц.принадлежностями)</t>
  </si>
  <si>
    <t>Развлекательная программа, посвященная Международному Дню защиты детей, в том числе:</t>
  </si>
  <si>
    <t>Проведение праздничного мероприятия в Колтушах и Разметелево</t>
  </si>
  <si>
    <t>Развлекательная программа в ДК Воейково, посвященная Международному Дню защиты детей</t>
  </si>
  <si>
    <t>14.2</t>
  </si>
  <si>
    <t>Праздничный концерт, посвященный Дню России</t>
  </si>
  <si>
    <t>Приобретение ТМЦ для детей участников концерта</t>
  </si>
  <si>
    <t xml:space="preserve">Оплата по договору за оказание услуг звукорежиссера </t>
  </si>
  <si>
    <t>15.3</t>
  </si>
  <si>
    <t>Оплата по договору за украшение зала</t>
  </si>
  <si>
    <t xml:space="preserve">Митинг, посвященный Дню памяти и скорби, в том числе: </t>
  </si>
  <si>
    <t>Покупка корзины с  цветами</t>
  </si>
  <si>
    <t>16.3</t>
  </si>
  <si>
    <t>Приобретение ТМЦ на мероприятие (продукты)</t>
  </si>
  <si>
    <t>16.4</t>
  </si>
  <si>
    <t>Участие в праздниках "Выпускной бал" в том числе:</t>
  </si>
  <si>
    <t>Приобретение ТМЦ для  поздравления учителей и лучших выпускников</t>
  </si>
  <si>
    <t>17.2</t>
  </si>
  <si>
    <t>Конкурсы рисунков на асфальте, игровые программы, часы досуга</t>
  </si>
  <si>
    <t xml:space="preserve">Приобретение призов для детей  </t>
  </si>
  <si>
    <t>19.1</t>
  </si>
  <si>
    <t xml:space="preserve">Покупка корзины с  цветами </t>
  </si>
  <si>
    <t>19.2</t>
  </si>
  <si>
    <t>Организация участия ансамбля Радуга в Международном фестивале-конкурсе</t>
  </si>
  <si>
    <t>Поездка краеведческой студии г. Смоленск</t>
  </si>
  <si>
    <t>Поездка краеведческой студии в Себежский заповедник</t>
  </si>
  <si>
    <t>Экскурсии по промышленным предприятиям, в том числе:</t>
  </si>
  <si>
    <t>34.2</t>
  </si>
  <si>
    <t>34.3</t>
  </si>
  <si>
    <t>Организация экскурсий ( для детей, заним. в кружках и студиях)</t>
  </si>
  <si>
    <t>Организация экскурсий  для  гостей и жителей волости</t>
  </si>
  <si>
    <t>Организация на транспортные услуги в рамках районных мероприятий</t>
  </si>
  <si>
    <t>27.1</t>
  </si>
  <si>
    <t>Митинг, спектакль , посвященный 75-ю Дню начала Блокады в том числе:</t>
  </si>
  <si>
    <t>28.1</t>
  </si>
  <si>
    <t>Покупка корзины с цветами и цветов(гвоздики)</t>
  </si>
  <si>
    <t>28.2</t>
  </si>
  <si>
    <t>28.3</t>
  </si>
  <si>
    <t>28.4</t>
  </si>
  <si>
    <t>28.5</t>
  </si>
  <si>
    <t>Приглашенный театр в ТРЦ</t>
  </si>
  <si>
    <t>28.6</t>
  </si>
  <si>
    <t>Праздничный концерт, посвященный Дню учителя</t>
  </si>
  <si>
    <t>Праздничная встреча, посвященная Дню пожилого человека</t>
  </si>
  <si>
    <t>30.1</t>
  </si>
  <si>
    <t>30.2</t>
  </si>
  <si>
    <t>30.3</t>
  </si>
  <si>
    <t>30.4</t>
  </si>
  <si>
    <t>30.5</t>
  </si>
  <si>
    <t>30.6</t>
  </si>
  <si>
    <t>Традиционная встреча ветеранов 67 Армии</t>
  </si>
  <si>
    <t>31.1</t>
  </si>
  <si>
    <t>31.2</t>
  </si>
  <si>
    <t>Покупка корзины с цветами и цветов (гвоздики)</t>
  </si>
  <si>
    <t>31.3</t>
  </si>
  <si>
    <t>31.4</t>
  </si>
  <si>
    <t>31.5</t>
  </si>
  <si>
    <t>Организация участия ансамбля Радуга в Международном фестивале-конкурсу</t>
  </si>
  <si>
    <t>33.1</t>
  </si>
  <si>
    <t>Встреча "Мы вместе", посвященная Дню инвалида, в том числе:</t>
  </si>
  <si>
    <t>34.1</t>
  </si>
  <si>
    <t>Приобретение ТМЦ для инвалидов (продуктовые наборы)</t>
  </si>
  <si>
    <t>Праздничный концерт, посвященный Дню матери в том числе:</t>
  </si>
  <si>
    <t>35.1</t>
  </si>
  <si>
    <t>35.2</t>
  </si>
  <si>
    <t>Приобретение грамот  для чествования  матерей</t>
  </si>
  <si>
    <t>35.3</t>
  </si>
  <si>
    <t>Приобретение цветов  для чествования  матерей</t>
  </si>
  <si>
    <t>35.4</t>
  </si>
  <si>
    <t>35.5</t>
  </si>
  <si>
    <t>35.6</t>
  </si>
  <si>
    <t>35.7</t>
  </si>
  <si>
    <t>Приобретение подарков для номинированных матерей</t>
  </si>
  <si>
    <t>36.1</t>
  </si>
  <si>
    <t>36.2</t>
  </si>
  <si>
    <t xml:space="preserve">Поздравление 90-летних Юбиляров </t>
  </si>
  <si>
    <t>37.1</t>
  </si>
  <si>
    <t>Приобретение цветов для юбиляров</t>
  </si>
  <si>
    <t>37.2</t>
  </si>
  <si>
    <t>Организационные сборы за участие в фестивалях и конкурсах ("Радуга", "Посолнух", "Кисточка")</t>
  </si>
  <si>
    <t>39</t>
  </si>
  <si>
    <t>Приобретение ТМЦ для проведения праздников (флажки на растяжке)</t>
  </si>
  <si>
    <t>40</t>
  </si>
  <si>
    <t>Транспортные услуги (участие в районных мероприятиях)</t>
  </si>
  <si>
    <t>41</t>
  </si>
  <si>
    <t>Приобретение ткани для пошива костюмов</t>
  </si>
  <si>
    <t>42</t>
  </si>
  <si>
    <t>Изготовление стендов для пер. Школьного, для п. Воейково</t>
  </si>
  <si>
    <t>Создание условий для организации досуга  и обеспечения услугами учреждений культуры жителей МО Колтушское СП</t>
  </si>
  <si>
    <t xml:space="preserve">Обеспечение деятельности казенных учреждениий культуры в   МО Колтушское СП  </t>
  </si>
  <si>
    <t>Заработная плата работников учреждения культуры</t>
  </si>
  <si>
    <t>Заработная плата работников учреждения культуры по платным услугам</t>
  </si>
  <si>
    <t>Начисления на заработную плату</t>
  </si>
  <si>
    <t>Начисления на заработную плату по платным услугам</t>
  </si>
  <si>
    <t>Расходы на услуги связи</t>
  </si>
  <si>
    <t>Расходы за аренду помещений</t>
  </si>
  <si>
    <t>Расходы на содержание имущества</t>
  </si>
  <si>
    <t>Увеличение стоимости ОС в т.ч. По платным услугам</t>
  </si>
  <si>
    <t xml:space="preserve">Транспортные услуги (маршрутный лист) </t>
  </si>
  <si>
    <t>Оплата по договорам в том числе:</t>
  </si>
  <si>
    <t xml:space="preserve">Аттестация рабочих мест </t>
  </si>
  <si>
    <t>Медосмотр сотрудников</t>
  </si>
  <si>
    <t>ФГУП" Почта России" подписка и доставка период.изданий</t>
  </si>
  <si>
    <t>Приобретение ТМЦ для организации работы кружков и студий</t>
  </si>
  <si>
    <t>Расходы на оплату налогов,сборов и иных платежей</t>
  </si>
  <si>
    <t>Оплата труда внештатных руководителей кружков и студий с начисления</t>
  </si>
  <si>
    <t>Приобретение ТМЦ для организации платных услуг</t>
  </si>
  <si>
    <t>Организация и проведение физкультурно-оздоровительных и спортивных мероприятий поселения</t>
  </si>
  <si>
    <t>Итого:</t>
  </si>
  <si>
    <t>ИТОГО</t>
  </si>
  <si>
    <t>Заключение МК на выполнение работ, поставку товара, оказание услуг</t>
  </si>
  <si>
    <t xml:space="preserve">Выполнение работ </t>
  </si>
  <si>
    <t>Подготовка конкурсн. док-ции, передача ее для размещ. На ООС</t>
  </si>
  <si>
    <t>исполнено</t>
  </si>
  <si>
    <t>нет</t>
  </si>
  <si>
    <t>не требуется</t>
  </si>
  <si>
    <t>принято</t>
  </si>
  <si>
    <t>дог. № 3/01-16. от 15.01.16.</t>
  </si>
  <si>
    <t>дог. № 13/01-16 от 25.01.16.</t>
  </si>
  <si>
    <t>дог. № 9/01-16 от 25.01.16.</t>
  </si>
  <si>
    <t>дог. № 10/01-16 от 25.01.16.</t>
  </si>
  <si>
    <t>дог. № 11/01-16 от 25.01.16.</t>
  </si>
  <si>
    <t>дог. № 20/02-16 от 20.02.16.</t>
  </si>
  <si>
    <t>12.02.16.</t>
  </si>
  <si>
    <t>МК № 23/02-16 от 29.02.16.</t>
  </si>
  <si>
    <t>10.02.16.</t>
  </si>
  <si>
    <t>МК № 25/03-16 от 09.03.16.</t>
  </si>
  <si>
    <t>дог. № 24/03-16 от 04.03.16.</t>
  </si>
  <si>
    <t>10.03.16.</t>
  </si>
  <si>
    <t>МК № 28/03-16 от 25.03.16.</t>
  </si>
  <si>
    <t>МК № 29/03-16 от 25.03.16.</t>
  </si>
  <si>
    <t>31.03.16.</t>
  </si>
  <si>
    <t>дог. № 12/01-16 от 25.01.16.</t>
  </si>
  <si>
    <t>19.02.16.</t>
  </si>
  <si>
    <t>МК № 26/03-16 от 16.03.16.</t>
  </si>
  <si>
    <t>дог. № 1/01-16 2/01-16 от 11.01.16.</t>
  </si>
  <si>
    <t>11.03.16.</t>
  </si>
  <si>
    <t>МК № 30/03-16 от 28.03.16.</t>
  </si>
  <si>
    <t>МК № 31/03-16 от 30.03.16.</t>
  </si>
  <si>
    <t>24.03.16.</t>
  </si>
  <si>
    <t>дог. № 19/02-16 от 20.02.16.</t>
  </si>
  <si>
    <t>29.03.16.</t>
  </si>
  <si>
    <t>дог. № 21/02-16 от 24.02.16.</t>
  </si>
  <si>
    <t>дог. № 4/01-16 от 15.01.16.</t>
  </si>
  <si>
    <t>дог. № 5/01-16 от 15.01.16.</t>
  </si>
  <si>
    <t>дог. № 6/01-16 от 15.01.16.</t>
  </si>
  <si>
    <t>дог № 7/01-16 от 15.01.16.</t>
  </si>
  <si>
    <t>дог. № 8/01-16 от 15.01.16.</t>
  </si>
  <si>
    <t>дог. № 14/01-16 от 29.01.16.</t>
  </si>
  <si>
    <t>дог. № 15/01-16 от 29.01.16.</t>
  </si>
  <si>
    <t>дог. № 16/01-16 от 29.01.16.</t>
  </si>
  <si>
    <t>дог № 17/01-16 от 29.01.16.</t>
  </si>
  <si>
    <t>дог. № 18/01-16 от 29.01.16.</t>
  </si>
  <si>
    <t>МК № 22/02-16 от 29.02.16.</t>
  </si>
  <si>
    <t>МК № 27/03-16 от 21.03.16.</t>
  </si>
  <si>
    <t>29.02.16.</t>
  </si>
  <si>
    <t>ИТОГО:</t>
  </si>
  <si>
    <t>дог. № 02-16/16 СС</t>
  </si>
  <si>
    <t xml:space="preserve">Исполнители: </t>
  </si>
  <si>
    <t>гл. бухгалтер Кудрявцева С. Н. _______________</t>
  </si>
  <si>
    <t>специалист в сфере закупок Захарченко О. Н. ______________</t>
  </si>
  <si>
    <t>Авансовый отчет</t>
  </si>
  <si>
    <t>МК 39/05-16 и 40/05-16 от 10.05.16</t>
  </si>
  <si>
    <t>43</t>
  </si>
  <si>
    <t>Мероприятие посвящ.Дню работника местного самоуправления</t>
  </si>
  <si>
    <t>44</t>
  </si>
  <si>
    <t>45</t>
  </si>
  <si>
    <t>Турнир по русским шашкам в честь  дня Российской Армии</t>
  </si>
  <si>
    <t>МК 33/04-16 от 19.04.16</t>
  </si>
  <si>
    <t>МК 48/06-16 от 01.06.2016</t>
  </si>
  <si>
    <t>Организация и проведение спортивного праздника Веселые старты "Папа, мама, я - спортивная семья" в том числе:</t>
  </si>
  <si>
    <t>авансовый отчет</t>
  </si>
  <si>
    <t>Расходы на содержание имущества ( настройка пианино)</t>
  </si>
  <si>
    <t>Расходы на содержание имущества ( Запр.картридж.АДМ)</t>
  </si>
  <si>
    <t>Увеличение стоимости ОС (Мебели для ДК Разметелево)</t>
  </si>
  <si>
    <t>Обеспечение дочтупа к интернету(АДМ)</t>
  </si>
  <si>
    <t>Расходы на содержание имущества(Ремонт ИВТ АДМ)</t>
  </si>
  <si>
    <t>Приобретение расходных материалов  (Картриджи АДМ.)</t>
  </si>
  <si>
    <t>Приобретение хозяйственных, санитарных и расходных материалов для содержания помещений АДМ.</t>
  </si>
  <si>
    <t>Приобретение канц.товаров и принадлежностей ( АДМ.)</t>
  </si>
  <si>
    <t>35.8</t>
  </si>
  <si>
    <t>Организация и проведение праздничного концерта ко Дню матери</t>
  </si>
  <si>
    <t>дог. № 02-37/16 СС</t>
  </si>
  <si>
    <t>дог. № 02-38/16 СС</t>
  </si>
  <si>
    <t>МК № 52/06-16 от 17.06.16.</t>
  </si>
  <si>
    <t>Соревнования по скандинавской ходьбе "На тропу здоровья"</t>
  </si>
  <si>
    <t>Турнир по шахматам к Дню защиты детей</t>
  </si>
  <si>
    <t>Организация и проведение футбольных турниров</t>
  </si>
  <si>
    <t>Турнир по шахматам, посвященный Новому году</t>
  </si>
  <si>
    <t>Приобретение бурана</t>
  </si>
  <si>
    <t>Приобретение оборудования для тенниса</t>
  </si>
  <si>
    <t>Приобретение формы для тенниса</t>
  </si>
  <si>
    <t>дог. № 3 от 08.06.16</t>
  </si>
  <si>
    <t xml:space="preserve">18.04.16. </t>
  </si>
  <si>
    <t>дог. № 43/05-16; дог. № 44/05-16 от 06.05.16</t>
  </si>
  <si>
    <t>18.04.16.</t>
  </si>
  <si>
    <t>дог. № 110/2016 от 28.04.16.</t>
  </si>
  <si>
    <t>МК 42/05-16 от 10.05.16.</t>
  </si>
  <si>
    <t>дог.3/01-16 от 15.01.16;МК 49/06-16 от 06.06.16.</t>
  </si>
  <si>
    <t>дог. № 43/05-16 от 06.05.16.</t>
  </si>
  <si>
    <t>МК № 42/05-16 от 10.05.16.</t>
  </si>
  <si>
    <t>дог. № 3/1-16 от 15.01.16.</t>
  </si>
  <si>
    <t>МК 34/04-16 от 20.04.16.</t>
  </si>
  <si>
    <t>дог. № 19/01-16 от 20.02.16.</t>
  </si>
  <si>
    <t>МК № 41/05-16 от  10.05.16.</t>
  </si>
  <si>
    <t>дог. № 51/06-16 от 14.06.2016</t>
  </si>
  <si>
    <t>17.05.16.</t>
  </si>
  <si>
    <t>МК № 49/06-16 от 06.06.16.</t>
  </si>
  <si>
    <t>дог. № 3/01-16. от 15.01.16.; МК № 49/06-16 от 06.06.16.</t>
  </si>
  <si>
    <t>04.05.16.</t>
  </si>
  <si>
    <t>дог. № 35/04-16 от 22.04.16.</t>
  </si>
  <si>
    <t>МК 46/05-16 от 30.05.16.</t>
  </si>
  <si>
    <t>дог. № 49 от 25.05.16.</t>
  </si>
  <si>
    <t>Организация участия в мероприятии, посвященном 100-летию авиации военно-морского флота в г. Чкаловске Калининградской области (дети - участники кружка Музейное дело)</t>
  </si>
  <si>
    <t>Приобретение новогодних искусственных елей - 4 шт., 2 компл. Гирлянд, 2 компл. Игрушек</t>
  </si>
  <si>
    <t>Праздничная встреча, посвященная Дню Военно-морского флота</t>
  </si>
  <si>
    <t>48</t>
  </si>
  <si>
    <t>49</t>
  </si>
  <si>
    <t>дог. № 17908072 и 17908072-РТК от 11.01.16.</t>
  </si>
  <si>
    <t>дог. № 20160622/2 от 22.06.16.</t>
  </si>
  <si>
    <t>дог. № ОВ-06 от 17.06.16.</t>
  </si>
  <si>
    <t>дог. № 74 от 25.05.16. Контракт № 74/1 от 10.06.16.</t>
  </si>
  <si>
    <t>МК № 32/04-16 от 19.04.16.</t>
  </si>
  <si>
    <t>МК № 38/05-16 от 06.05.16.</t>
  </si>
  <si>
    <t>14.04.16.</t>
  </si>
  <si>
    <t>дог. № 4 от 08.02.16.</t>
  </si>
  <si>
    <t>05.05.16.</t>
  </si>
  <si>
    <t>дог. № 50/06-16 от 14.06.16.</t>
  </si>
  <si>
    <t>дог. № 36/04-16 от 27.04.16.</t>
  </si>
  <si>
    <t>23.05.16.</t>
  </si>
  <si>
    <t>Организация  проведение праздничного мероприятия .посв.Дню Победы</t>
  </si>
  <si>
    <t>Организация и проведение праздничного мероприятия</t>
  </si>
  <si>
    <t>прингл.313 от14.07.16</t>
  </si>
  <si>
    <t xml:space="preserve">дог.55/о/-16 от 16.08.16 </t>
  </si>
  <si>
    <t>ЧУ ДПО "УЦ"БЮДЖЕТ" подписка на журналы и их электр.версии</t>
  </si>
  <si>
    <t>дог.П 2-017/1-12СПбЛ</t>
  </si>
  <si>
    <t>29.04.16.</t>
  </si>
  <si>
    <t>МК № 47/05-16 от 30.05.16.</t>
  </si>
  <si>
    <t>МК № 53/06-16 от 29.06.16</t>
  </si>
  <si>
    <t>03.06.16.</t>
  </si>
  <si>
    <t>дог. № 02-47/16 СС</t>
  </si>
  <si>
    <t>дог. № 02-49/16 СС</t>
  </si>
  <si>
    <t>дог. № 02-53/16 СС</t>
  </si>
  <si>
    <t>МК № 56/09-16 от 02.09.16.</t>
  </si>
  <si>
    <t>11.08.16.</t>
  </si>
  <si>
    <t>18.08.16.</t>
  </si>
  <si>
    <t>МК № 59/09-16 от 09.09.16.</t>
  </si>
  <si>
    <t>08.09.16.</t>
  </si>
  <si>
    <t>МК № 60/10-16</t>
  </si>
  <si>
    <t>дог. № 58/09-16 от 06.09.16.</t>
  </si>
  <si>
    <t>50</t>
  </si>
  <si>
    <t>Организация и проведение новогоднего театрализованного представления для детей "Зимняя сказка"</t>
  </si>
  <si>
    <t>51</t>
  </si>
  <si>
    <t>Подготовка территории МО Колтушское СП к празднованию нового года (установка и последующий демонтаж консолей, уличных гирлянд и светодиодных украшений)</t>
  </si>
  <si>
    <t>Зарплата - Софинансирование стимулирующих выплат из местного бюджета</t>
  </si>
  <si>
    <t>Начисления на заработную плату - Софинансирование стимулирующих выплат из местного бюджета</t>
  </si>
  <si>
    <t>Увеличение стоимости ОС (3 сист. блока)</t>
  </si>
  <si>
    <t>Плата за негативное воздействие на окружающую среду</t>
  </si>
  <si>
    <t>Увеличение стоимости ОС (Приобретение пробковой доски,проектора,экрана,магнитофона для студии вокала) Приобретение печи муфельной</t>
  </si>
  <si>
    <t>46</t>
  </si>
  <si>
    <t>Приобретение футбольной формы</t>
  </si>
  <si>
    <t>47</t>
  </si>
  <si>
    <t>Приобретение спортивного оборудования (шведская стенка, маты)</t>
  </si>
  <si>
    <t>дог. № 509/16 от 04.10.16.</t>
  </si>
  <si>
    <t>дог. № 57/09-16 от 06.09.16.</t>
  </si>
  <si>
    <t>МК № 83/12-16 от 06.12.16.</t>
  </si>
  <si>
    <t>11.11.16.</t>
  </si>
  <si>
    <t>дог. № 77/11-16 от 25.11.16.</t>
  </si>
  <si>
    <t>дог. № 76/11-16 от 25.11.16.</t>
  </si>
  <si>
    <t>Оплата услуг по украшению зала</t>
  </si>
  <si>
    <t>дог. № 62/10-16 от 24.10.16.</t>
  </si>
  <si>
    <t>дог. № 66/11-16 от 10.11.16.</t>
  </si>
  <si>
    <t>дог. № 13/01-16 от 25.01.16. № 77/11-16 от 25.11.16.</t>
  </si>
  <si>
    <t>Приобретение подарков для юбиляров и георгиевких лент для ветеранов ВОВ</t>
  </si>
  <si>
    <t>дог. № 71/11-16 от 16.11.16.</t>
  </si>
  <si>
    <t>дог. № 81/12-16 от 06.12.16.</t>
  </si>
  <si>
    <t>МК № 61/10-16 от 05.10.16.  МК № 91/12-16 от 13.12.16.</t>
  </si>
  <si>
    <t>06.09.16.                                                  21.11.16.</t>
  </si>
  <si>
    <t>дог. № 89/12-16 от 12.12.16.</t>
  </si>
  <si>
    <t>МК № 78/11-16 от 25.11.16. МК № 88/12-16 от 12.12.16.</t>
  </si>
  <si>
    <t>11.11.16. 21.11.16.</t>
  </si>
  <si>
    <t>дог. № 142 от 01.07.16.</t>
  </si>
  <si>
    <t>дог. № 1758207/1 от 12.10.16. дог. № 72/11-16 от 17.11.16.</t>
  </si>
  <si>
    <t>исполнено за 2016 г.</t>
  </si>
  <si>
    <t>дог.08/01 от 10.08.16. дог. № 63/10-16 от 26.10.16.</t>
  </si>
  <si>
    <t>дог. № 194/2016 от 21.12.16.</t>
  </si>
  <si>
    <t>дог. № 74/11-16 от 21.11.16.</t>
  </si>
  <si>
    <t>дог. № 80/12-16 от 02.12.16.</t>
  </si>
  <si>
    <t>дог. № 728 от 05.12.16.</t>
  </si>
  <si>
    <t xml:space="preserve"> дог. № 84/12-16 от 07.12.16.</t>
  </si>
  <si>
    <t xml:space="preserve"> дог. № 85/12-16 от 07.12.16.</t>
  </si>
  <si>
    <t>МК № 87/12-16 от 09.12.16.</t>
  </si>
  <si>
    <t xml:space="preserve">дог. № 37/04-16 от 29.04.16.    </t>
  </si>
  <si>
    <t>дог. № 93/12-16 от 16.12.16.</t>
  </si>
  <si>
    <t>15.11.16.</t>
  </si>
  <si>
    <t>дог. № 75/11-16 от 23.11.16.</t>
  </si>
  <si>
    <t>дог. № 74 от 01.11.16.</t>
  </si>
  <si>
    <t>03.10.16.</t>
  </si>
  <si>
    <t>МК № 64/10-16 от 27.10.16.</t>
  </si>
  <si>
    <t>дог. № 65/11-16 от 09.11.16.</t>
  </si>
  <si>
    <t>МК № 64/10-16 от 27.10.16. дог. № 68/11-16 от 16.11.16.</t>
  </si>
  <si>
    <t>235095,32</t>
  </si>
  <si>
    <t>дог. № 03-16Ч от 11.01.16.; дог. № 45/05-16-1 от 18.05.16.; дог. № 07-16К от 29.09.16.</t>
  </si>
  <si>
    <t>дог. № 67/11-16 от 15.11.16.</t>
  </si>
  <si>
    <t>дог. № ТР521/15 от 04.10.16.; дог. № 70/11-16 от 16.11.16.</t>
  </si>
  <si>
    <t>дог. № 45/06-16 от 18.05.16.</t>
  </si>
  <si>
    <t>08.11.16.</t>
  </si>
  <si>
    <t>МК № 82/12-16 от 06.12.16.</t>
  </si>
  <si>
    <t>25.10.16.</t>
  </si>
  <si>
    <t>МК № 73/11-16 от 21.11.16.</t>
  </si>
  <si>
    <t>дог. № 86/12-16 от 09.12.16.</t>
  </si>
  <si>
    <t>дог. № 392 от 06.12.16.</t>
  </si>
  <si>
    <t>дог. № 69/11-16 от 16.11.16.</t>
  </si>
  <si>
    <r>
      <t xml:space="preserve">Отчет
о реализации муниципальной программы за </t>
    </r>
    <r>
      <rPr>
        <sz val="12"/>
        <color indexed="8"/>
        <rFont val="Times New Roman"/>
        <family val="1"/>
        <charset val="204"/>
      </rPr>
      <t xml:space="preserve">2016 год
Период реализации: 2016 г.
Отчетный период: </t>
    </r>
    <r>
      <rPr>
        <sz val="12"/>
        <color indexed="8"/>
        <rFont val="Times New Roman"/>
        <family val="1"/>
        <charset val="204"/>
      </rPr>
      <t xml:space="preserve">2016 г.
Ресурсное обеспечение программы:  35 605 786,00 рублей
Об утверждении муниципальной программы  № 906 от 09.11.2015 года
«Развитие и сохранение  культуры ,спорта и искусства на территории муниципального образования  Колтушское сельское поселение Всеволожского муниципального района Ленинградской области  в 2016 году»
</t>
    </r>
  </si>
  <si>
    <t>пригл</t>
  </si>
  <si>
    <t>Семинары по повышению квалификации    1)ЧУК "Санкт-Петербургский ДОМ ТАНЦА"Каннон Данс"   2)ООО "Налоговый центр"3) ООО"Софтбаланс"  3)ЧУ ДПО "УЦ"БЮДЖЕТ" 4) ООО "Первая налоговая"</t>
  </si>
  <si>
    <t>дата 16.01.2017 г.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</si>
</sst>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4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5" xfId="0" applyFill="1" applyBorder="1"/>
    <xf numFmtId="4" fontId="0" fillId="0" borderId="2" xfId="0" applyNumberFormat="1" applyFill="1" applyBorder="1"/>
    <xf numFmtId="4" fontId="13" fillId="0" borderId="4" xfId="0" applyNumberFormat="1" applyFont="1" applyFill="1" applyBorder="1"/>
    <xf numFmtId="0" fontId="13" fillId="0" borderId="4" xfId="0" applyFont="1" applyFill="1" applyBorder="1"/>
    <xf numFmtId="0" fontId="19" fillId="0" borderId="6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49" fontId="17" fillId="0" borderId="8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wrapText="1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wrapText="1"/>
    </xf>
    <xf numFmtId="49" fontId="17" fillId="0" borderId="1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5" fillId="0" borderId="0" xfId="0" applyFont="1" applyFill="1" applyBorder="1" applyAlignment="1">
      <alignment horizontal="justify" vertical="center"/>
    </xf>
    <xf numFmtId="4" fontId="13" fillId="0" borderId="0" xfId="0" applyNumberFormat="1" applyFont="1" applyFill="1" applyBorder="1"/>
    <xf numFmtId="0" fontId="13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justify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14" fillId="0" borderId="0" xfId="0" applyNumberFormat="1" applyFont="1" applyFill="1" applyBorder="1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0" fontId="19" fillId="0" borderId="2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4" fontId="11" fillId="0" borderId="7" xfId="0" applyNumberFormat="1" applyFont="1" applyFill="1" applyBorder="1"/>
    <xf numFmtId="0" fontId="11" fillId="0" borderId="7" xfId="0" applyFont="1" applyFill="1" applyBorder="1"/>
    <xf numFmtId="4" fontId="11" fillId="0" borderId="6" xfId="0" applyNumberFormat="1" applyFont="1" applyFill="1" applyBorder="1"/>
    <xf numFmtId="0" fontId="11" fillId="0" borderId="6" xfId="0" applyFont="1" applyFill="1" applyBorder="1"/>
    <xf numFmtId="49" fontId="20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justify" vertical="center"/>
    </xf>
    <xf numFmtId="4" fontId="13" fillId="0" borderId="6" xfId="0" applyNumberFormat="1" applyFont="1" applyFill="1" applyBorder="1"/>
    <xf numFmtId="0" fontId="13" fillId="0" borderId="6" xfId="0" applyFont="1" applyFill="1" applyBorder="1"/>
    <xf numFmtId="4" fontId="13" fillId="0" borderId="7" xfId="0" applyNumberFormat="1" applyFont="1" applyFill="1" applyBorder="1"/>
    <xf numFmtId="0" fontId="13" fillId="0" borderId="7" xfId="0" applyFont="1" applyFill="1" applyBorder="1"/>
    <xf numFmtId="49" fontId="0" fillId="0" borderId="7" xfId="0" applyNumberFormat="1" applyFill="1" applyBorder="1"/>
    <xf numFmtId="0" fontId="0" fillId="0" borderId="7" xfId="0" applyFill="1" applyBorder="1" applyAlignment="1">
      <alignment wrapText="1"/>
    </xf>
    <xf numFmtId="49" fontId="20" fillId="0" borderId="1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0" fontId="2" fillId="0" borderId="1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/>
    <xf numFmtId="0" fontId="21" fillId="0" borderId="2" xfId="0" applyFont="1" applyFill="1" applyBorder="1"/>
    <xf numFmtId="0" fontId="21" fillId="0" borderId="2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7" xfId="0" applyNumberFormat="1" applyFont="1" applyFill="1" applyBorder="1"/>
    <xf numFmtId="49" fontId="21" fillId="0" borderId="2" xfId="0" applyNumberFormat="1" applyFont="1" applyFill="1" applyBorder="1"/>
    <xf numFmtId="0" fontId="21" fillId="0" borderId="2" xfId="0" applyFont="1" applyFill="1" applyBorder="1" applyAlignment="1">
      <alignment wrapText="1"/>
    </xf>
    <xf numFmtId="4" fontId="22" fillId="0" borderId="7" xfId="0" applyNumberFormat="1" applyFont="1" applyFill="1" applyBorder="1"/>
    <xf numFmtId="0" fontId="22" fillId="0" borderId="7" xfId="0" applyFont="1" applyFill="1" applyBorder="1"/>
    <xf numFmtId="4" fontId="22" fillId="0" borderId="4" xfId="0" applyNumberFormat="1" applyFont="1" applyFill="1" applyBorder="1"/>
    <xf numFmtId="0" fontId="22" fillId="0" borderId="4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16" fillId="0" borderId="4" xfId="0" applyNumberFormat="1" applyFont="1" applyFill="1" applyBorder="1" applyAlignment="1">
      <alignment horizontal="right"/>
    </xf>
    <xf numFmtId="4" fontId="16" fillId="0" borderId="7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 wrapText="1"/>
    </xf>
    <xf numFmtId="4" fontId="1" fillId="0" borderId="14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/>
    </xf>
    <xf numFmtId="4" fontId="16" fillId="0" borderId="7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/>
    </xf>
    <xf numFmtId="49" fontId="20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15" fillId="0" borderId="4" xfId="0" applyFont="1" applyFill="1" applyBorder="1" applyAlignment="1">
      <alignment horizontal="justify" vertical="center"/>
    </xf>
    <xf numFmtId="0" fontId="0" fillId="0" borderId="0" xfId="0" applyFill="1"/>
    <xf numFmtId="4" fontId="1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4" fontId="5" fillId="0" borderId="16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top" wrapText="1"/>
    </xf>
    <xf numFmtId="4" fontId="0" fillId="0" borderId="14" xfId="0" applyNumberFormat="1" applyFill="1" applyBorder="1"/>
    <xf numFmtId="0" fontId="0" fillId="0" borderId="14" xfId="0" applyFill="1" applyBorder="1"/>
    <xf numFmtId="4" fontId="5" fillId="0" borderId="14" xfId="0" applyNumberFormat="1" applyFont="1" applyFill="1" applyBorder="1"/>
    <xf numFmtId="4" fontId="0" fillId="0" borderId="0" xfId="0" applyNumberFormat="1" applyFill="1" applyBorder="1"/>
    <xf numFmtId="49" fontId="2" fillId="0" borderId="2" xfId="0" applyNumberFormat="1" applyFont="1" applyFill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right" vertical="center" wrapText="1"/>
    </xf>
    <xf numFmtId="4" fontId="23" fillId="0" borderId="2" xfId="0" applyNumberFormat="1" applyFont="1" applyFill="1" applyBorder="1" applyAlignment="1">
      <alignment horizontal="right" vertical="center"/>
    </xf>
    <xf numFmtId="4" fontId="23" fillId="0" borderId="6" xfId="0" applyNumberFormat="1" applyFont="1" applyFill="1" applyBorder="1" applyAlignment="1">
      <alignment horizontal="right" vertical="center"/>
    </xf>
    <xf numFmtId="4" fontId="15" fillId="0" borderId="7" xfId="0" applyNumberFormat="1" applyFont="1" applyFill="1" applyBorder="1" applyAlignment="1">
      <alignment horizontal="right" vertical="center"/>
    </xf>
    <xf numFmtId="4" fontId="15" fillId="0" borderId="4" xfId="0" applyNumberFormat="1" applyFont="1" applyFill="1" applyBorder="1" applyAlignment="1">
      <alignment horizontal="right" vertical="center"/>
    </xf>
    <xf numFmtId="4" fontId="15" fillId="0" borderId="11" xfId="0" applyNumberFormat="1" applyFont="1" applyFill="1" applyBorder="1" applyAlignment="1">
      <alignment horizontal="right" vertical="center"/>
    </xf>
    <xf numFmtId="4" fontId="15" fillId="0" borderId="7" xfId="0" applyNumberFormat="1" applyFont="1" applyFill="1" applyBorder="1" applyAlignment="1">
      <alignment horizontal="right"/>
    </xf>
    <xf numFmtId="4" fontId="23" fillId="0" borderId="6" xfId="0" applyNumberFormat="1" applyFont="1" applyFill="1" applyBorder="1" applyAlignment="1">
      <alignment horizontal="right"/>
    </xf>
    <xf numFmtId="4" fontId="23" fillId="0" borderId="2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/>
    </xf>
    <xf numFmtId="4" fontId="15" fillId="0" borderId="2" xfId="0" applyNumberFormat="1" applyFont="1" applyFill="1" applyBorder="1" applyAlignment="1">
      <alignment horizontal="right"/>
    </xf>
    <xf numFmtId="4" fontId="15" fillId="0" borderId="14" xfId="0" applyNumberFormat="1" applyFont="1" applyFill="1" applyBorder="1" applyAlignment="1">
      <alignment horizontal="right"/>
    </xf>
    <xf numFmtId="4" fontId="15" fillId="0" borderId="4" xfId="0" applyNumberFormat="1" applyFont="1" applyFill="1" applyBorder="1"/>
    <xf numFmtId="4" fontId="15" fillId="0" borderId="11" xfId="0" applyNumberFormat="1" applyFont="1" applyFill="1" applyBorder="1" applyAlignment="1">
      <alignment horizontal="right" vertical="center" wrapText="1"/>
    </xf>
    <xf numFmtId="49" fontId="17" fillId="0" borderId="39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wrapText="1"/>
    </xf>
    <xf numFmtId="4" fontId="16" fillId="0" borderId="7" xfId="0" applyNumberFormat="1" applyFont="1" applyFill="1" applyBorder="1" applyAlignment="1">
      <alignment horizontal="right" vertical="center"/>
    </xf>
    <xf numFmtId="4" fontId="21" fillId="0" borderId="4" xfId="0" applyNumberFormat="1" applyFont="1" applyFill="1" applyBorder="1"/>
    <xf numFmtId="0" fontId="21" fillId="0" borderId="4" xfId="0" applyFont="1" applyFill="1" applyBorder="1"/>
    <xf numFmtId="4" fontId="2" fillId="0" borderId="4" xfId="0" applyNumberFormat="1" applyFont="1" applyFill="1" applyBorder="1"/>
    <xf numFmtId="0" fontId="2" fillId="0" borderId="4" xfId="0" applyFont="1" applyFill="1" applyBorder="1"/>
    <xf numFmtId="4" fontId="15" fillId="0" borderId="11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/>
    <xf numFmtId="10" fontId="2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/>
    <xf numFmtId="4" fontId="3" fillId="0" borderId="2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4" fontId="15" fillId="0" borderId="2" xfId="0" applyNumberFormat="1" applyFont="1" applyFill="1" applyBorder="1" applyAlignment="1">
      <alignment horizontal="right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23" fillId="0" borderId="11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/>
    <xf numFmtId="0" fontId="13" fillId="0" borderId="2" xfId="0" applyFont="1" applyFill="1" applyBorder="1"/>
    <xf numFmtId="0" fontId="24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ill="1" applyBorder="1"/>
    <xf numFmtId="0" fontId="0" fillId="0" borderId="2" xfId="0" applyFill="1" applyBorder="1" applyAlignment="1">
      <alignment wrapText="1"/>
    </xf>
    <xf numFmtId="49" fontId="12" fillId="0" borderId="2" xfId="0" applyNumberFormat="1" applyFont="1" applyFill="1" applyBorder="1"/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/>
    <xf numFmtId="4" fontId="12" fillId="0" borderId="2" xfId="0" applyNumberFormat="1" applyFont="1" applyFill="1" applyBorder="1"/>
    <xf numFmtId="4" fontId="2" fillId="0" borderId="16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right" vertical="center" wrapText="1"/>
    </xf>
    <xf numFmtId="10" fontId="2" fillId="0" borderId="16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right"/>
    </xf>
    <xf numFmtId="4" fontId="23" fillId="0" borderId="11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right" wrapText="1"/>
    </xf>
    <xf numFmtId="4" fontId="23" fillId="0" borderId="2" xfId="0" applyNumberFormat="1" applyFont="1" applyFill="1" applyBorder="1" applyAlignment="1"/>
    <xf numFmtId="4" fontId="15" fillId="0" borderId="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center" vertical="center" wrapText="1"/>
    </xf>
    <xf numFmtId="10" fontId="2" fillId="0" borderId="14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/>
    </xf>
    <xf numFmtId="49" fontId="20" fillId="0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1" fillId="0" borderId="14" xfId="0" applyNumberFormat="1" applyFont="1" applyFill="1" applyBorder="1" applyAlignment="1">
      <alignment horizontal="right"/>
    </xf>
    <xf numFmtId="4" fontId="22" fillId="0" borderId="2" xfId="0" applyNumberFormat="1" applyFont="1" applyFill="1" applyBorder="1"/>
    <xf numFmtId="0" fontId="22" fillId="0" borderId="2" xfId="0" applyFont="1" applyFill="1" applyBorder="1"/>
    <xf numFmtId="4" fontId="15" fillId="0" borderId="43" xfId="0" applyNumberFormat="1" applyFont="1" applyFill="1" applyBorder="1" applyAlignment="1">
      <alignment horizontal="right" wrapText="1"/>
    </xf>
    <xf numFmtId="4" fontId="23" fillId="0" borderId="43" xfId="0" applyNumberFormat="1" applyFont="1" applyFill="1" applyBorder="1" applyAlignment="1">
      <alignment horizontal="right"/>
    </xf>
    <xf numFmtId="4" fontId="15" fillId="0" borderId="14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15" fillId="0" borderId="6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/>
    <xf numFmtId="4" fontId="15" fillId="0" borderId="17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/>
    <xf numFmtId="164" fontId="16" fillId="0" borderId="0" xfId="0" applyNumberFormat="1" applyFont="1" applyFill="1" applyBorder="1"/>
    <xf numFmtId="164" fontId="8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49" fontId="20" fillId="0" borderId="19" xfId="0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4" xfId="0" applyFill="1" applyBorder="1" applyAlignment="1"/>
    <xf numFmtId="0" fontId="0" fillId="0" borderId="36" xfId="0" applyFill="1" applyBorder="1" applyAlignment="1"/>
    <xf numFmtId="0" fontId="0" fillId="0" borderId="35" xfId="0" applyFill="1" applyBorder="1" applyAlignment="1"/>
    <xf numFmtId="0" fontId="0" fillId="0" borderId="37" xfId="0" applyFill="1" applyBorder="1" applyAlignment="1"/>
    <xf numFmtId="0" fontId="6" fillId="0" borderId="3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/>
    </xf>
    <xf numFmtId="4" fontId="23" fillId="0" borderId="14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17" fillId="0" borderId="42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10" fontId="11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0"/>
  <sheetViews>
    <sheetView tabSelected="1" topLeftCell="A298" workbookViewId="0">
      <selection activeCell="I323" sqref="I323"/>
    </sheetView>
  </sheetViews>
  <sheetFormatPr defaultRowHeight="15"/>
  <cols>
    <col min="1" max="1" width="8.28515625" style="121" customWidth="1"/>
    <col min="2" max="2" width="36.85546875" style="121" customWidth="1"/>
    <col min="3" max="3" width="16.42578125" style="121" customWidth="1"/>
    <col min="4" max="4" width="18.140625" style="121" customWidth="1"/>
    <col min="5" max="5" width="15" style="121" customWidth="1"/>
    <col min="6" max="6" width="16.28515625" style="121" customWidth="1"/>
    <col min="7" max="7" width="15.7109375" style="121" customWidth="1"/>
    <col min="8" max="8" width="16.28515625" style="121" customWidth="1"/>
    <col min="9" max="9" width="15.7109375" style="121" customWidth="1"/>
    <col min="10" max="10" width="11.28515625" style="233" hidden="1" customWidth="1"/>
    <col min="11" max="11" width="16.5703125" style="121" hidden="1" customWidth="1"/>
    <col min="12" max="12" width="10" style="121" hidden="1" customWidth="1"/>
    <col min="13" max="16384" width="9.140625" style="121"/>
  </cols>
  <sheetData>
    <row r="1" spans="1:11">
      <c r="B1" s="263" t="s">
        <v>511</v>
      </c>
      <c r="C1" s="264"/>
      <c r="D1" s="264"/>
      <c r="E1" s="264"/>
      <c r="F1" s="264"/>
      <c r="G1" s="264"/>
      <c r="H1" s="264"/>
    </row>
    <row r="2" spans="1:11">
      <c r="B2" s="264"/>
      <c r="C2" s="264"/>
      <c r="D2" s="264"/>
      <c r="E2" s="264"/>
      <c r="F2" s="264"/>
      <c r="G2" s="264"/>
      <c r="H2" s="264"/>
    </row>
    <row r="3" spans="1:11" ht="162.75" customHeight="1" thickBot="1">
      <c r="B3" s="265"/>
      <c r="C3" s="265"/>
      <c r="D3" s="265"/>
      <c r="E3" s="265"/>
      <c r="F3" s="265"/>
      <c r="G3" s="265"/>
      <c r="H3" s="265"/>
    </row>
    <row r="4" spans="1:11" ht="16.5" customHeight="1">
      <c r="A4" s="283"/>
      <c r="B4" s="266" t="s">
        <v>0</v>
      </c>
      <c r="C4" s="275" t="s">
        <v>15</v>
      </c>
      <c r="D4" s="276"/>
      <c r="E4" s="276"/>
      <c r="F4" s="276"/>
      <c r="G4" s="276"/>
      <c r="H4" s="275" t="s">
        <v>16</v>
      </c>
      <c r="I4" s="279"/>
      <c r="J4" s="280"/>
    </row>
    <row r="5" spans="1:11" ht="4.5" customHeight="1" thickBot="1">
      <c r="A5" s="284"/>
      <c r="B5" s="267"/>
      <c r="C5" s="277"/>
      <c r="D5" s="278"/>
      <c r="E5" s="278"/>
      <c r="F5" s="278"/>
      <c r="G5" s="278"/>
      <c r="H5" s="277"/>
      <c r="I5" s="281"/>
      <c r="J5" s="282"/>
    </row>
    <row r="6" spans="1:11" ht="68.25" customHeight="1" thickBot="1">
      <c r="A6" s="234"/>
      <c r="B6" s="268"/>
      <c r="C6" s="69" t="s">
        <v>310</v>
      </c>
      <c r="D6" s="69" t="s">
        <v>308</v>
      </c>
      <c r="E6" s="69" t="s">
        <v>309</v>
      </c>
      <c r="F6" s="69" t="s">
        <v>19</v>
      </c>
      <c r="G6" s="69" t="s">
        <v>1</v>
      </c>
      <c r="H6" s="235" t="s">
        <v>17</v>
      </c>
      <c r="I6" s="236" t="s">
        <v>18</v>
      </c>
      <c r="J6" s="228"/>
    </row>
    <row r="7" spans="1:11" s="37" customFormat="1" ht="26.25" customHeight="1" thickBot="1">
      <c r="A7" s="269" t="s">
        <v>286</v>
      </c>
      <c r="B7" s="270"/>
      <c r="C7" s="270"/>
      <c r="D7" s="270"/>
      <c r="E7" s="270"/>
      <c r="F7" s="270"/>
      <c r="G7" s="270"/>
      <c r="H7" s="270"/>
      <c r="I7" s="270"/>
      <c r="J7" s="271"/>
    </row>
    <row r="8" spans="1:11" s="37" customFormat="1" ht="30" customHeight="1">
      <c r="A8" s="220">
        <v>1</v>
      </c>
      <c r="B8" s="52" t="s">
        <v>142</v>
      </c>
      <c r="C8" s="70"/>
      <c r="D8" s="70"/>
      <c r="E8" s="71"/>
      <c r="F8" s="70"/>
      <c r="H8" s="154">
        <v>107500</v>
      </c>
      <c r="I8" s="146">
        <f>SUM(I9:I13)</f>
        <v>99018.43</v>
      </c>
      <c r="J8" s="229">
        <f>I8/H8*100</f>
        <v>92.110167441860455</v>
      </c>
      <c r="K8" s="131">
        <f>I8</f>
        <v>99018.43</v>
      </c>
    </row>
    <row r="9" spans="1:11" s="37" customFormat="1" ht="30" customHeight="1">
      <c r="A9" s="27" t="s">
        <v>143</v>
      </c>
      <c r="B9" s="16" t="s">
        <v>144</v>
      </c>
      <c r="C9" s="72" t="s">
        <v>312</v>
      </c>
      <c r="D9" s="72" t="s">
        <v>316</v>
      </c>
      <c r="E9" s="73" t="s">
        <v>311</v>
      </c>
      <c r="F9" s="72" t="s">
        <v>313</v>
      </c>
      <c r="G9" s="72" t="s">
        <v>314</v>
      </c>
      <c r="H9" s="76">
        <v>5000</v>
      </c>
      <c r="I9" s="155">
        <v>5000</v>
      </c>
      <c r="J9" s="229">
        <f t="shared" ref="J9:J72" si="0">I9/H9*100</f>
        <v>100</v>
      </c>
    </row>
    <row r="10" spans="1:11" s="37" customFormat="1" ht="30" customHeight="1">
      <c r="A10" s="27" t="s">
        <v>26</v>
      </c>
      <c r="B10" s="16" t="s">
        <v>145</v>
      </c>
      <c r="C10" s="72" t="s">
        <v>312</v>
      </c>
      <c r="D10" s="72" t="s">
        <v>317</v>
      </c>
      <c r="E10" s="73" t="s">
        <v>311</v>
      </c>
      <c r="F10" s="72" t="s">
        <v>313</v>
      </c>
      <c r="G10" s="72" t="s">
        <v>314</v>
      </c>
      <c r="H10" s="76">
        <v>2500</v>
      </c>
      <c r="I10" s="134">
        <v>2193.4299999999998</v>
      </c>
      <c r="J10" s="229">
        <f t="shared" si="0"/>
        <v>87.737199999999987</v>
      </c>
    </row>
    <row r="11" spans="1:11" s="37" customFormat="1" ht="30" customHeight="1">
      <c r="A11" s="27" t="s">
        <v>146</v>
      </c>
      <c r="B11" s="16" t="s">
        <v>147</v>
      </c>
      <c r="C11" s="72" t="s">
        <v>312</v>
      </c>
      <c r="D11" s="72" t="s">
        <v>315</v>
      </c>
      <c r="E11" s="73" t="s">
        <v>311</v>
      </c>
      <c r="F11" s="72" t="s">
        <v>313</v>
      </c>
      <c r="G11" s="72" t="s">
        <v>314</v>
      </c>
      <c r="H11" s="156">
        <v>30000</v>
      </c>
      <c r="I11" s="155">
        <v>24000</v>
      </c>
      <c r="J11" s="229">
        <f t="shared" si="0"/>
        <v>80</v>
      </c>
    </row>
    <row r="12" spans="1:11" s="37" customFormat="1" ht="30" customHeight="1">
      <c r="A12" s="27" t="s">
        <v>148</v>
      </c>
      <c r="B12" s="16" t="s">
        <v>149</v>
      </c>
      <c r="C12" s="72" t="s">
        <v>312</v>
      </c>
      <c r="D12" s="72" t="s">
        <v>318</v>
      </c>
      <c r="E12" s="73" t="s">
        <v>311</v>
      </c>
      <c r="F12" s="72" t="s">
        <v>313</v>
      </c>
      <c r="G12" s="72" t="s">
        <v>314</v>
      </c>
      <c r="H12" s="76">
        <v>30000</v>
      </c>
      <c r="I12" s="134">
        <v>27825</v>
      </c>
      <c r="J12" s="229">
        <f t="shared" si="0"/>
        <v>92.75</v>
      </c>
    </row>
    <row r="13" spans="1:11" s="37" customFormat="1" ht="30" customHeight="1" thickBot="1">
      <c r="A13" s="28" t="s">
        <v>150</v>
      </c>
      <c r="B13" s="29" t="s">
        <v>151</v>
      </c>
      <c r="C13" s="157" t="s">
        <v>312</v>
      </c>
      <c r="D13" s="157" t="s">
        <v>319</v>
      </c>
      <c r="E13" s="74" t="s">
        <v>311</v>
      </c>
      <c r="F13" s="75" t="s">
        <v>313</v>
      </c>
      <c r="G13" s="75" t="s">
        <v>314</v>
      </c>
      <c r="H13" s="77">
        <v>40000</v>
      </c>
      <c r="I13" s="135">
        <v>40000</v>
      </c>
      <c r="J13" s="229">
        <f t="shared" si="0"/>
        <v>100</v>
      </c>
    </row>
    <row r="14" spans="1:11" s="37" customFormat="1" ht="30" customHeight="1">
      <c r="A14" s="203" t="s">
        <v>152</v>
      </c>
      <c r="B14" s="52" t="s">
        <v>2</v>
      </c>
      <c r="C14" s="70"/>
      <c r="D14" s="70"/>
      <c r="E14" s="71"/>
      <c r="F14" s="70"/>
      <c r="G14" s="70"/>
      <c r="H14" s="146">
        <f>SUM(H15:H16)</f>
        <v>633800</v>
      </c>
      <c r="I14" s="146">
        <f>SUM(I15:I16)</f>
        <v>613140</v>
      </c>
      <c r="J14" s="229">
        <f t="shared" si="0"/>
        <v>96.740296623540544</v>
      </c>
      <c r="K14" s="131">
        <f>I14</f>
        <v>613140</v>
      </c>
    </row>
    <row r="15" spans="1:11" s="37" customFormat="1" ht="30" customHeight="1">
      <c r="A15" s="222"/>
      <c r="B15" s="204" t="s">
        <v>429</v>
      </c>
      <c r="C15" s="205"/>
      <c r="D15" s="205"/>
      <c r="E15" s="206"/>
      <c r="F15" s="205"/>
      <c r="G15" s="205"/>
      <c r="H15" s="207">
        <v>500000</v>
      </c>
      <c r="I15" s="208">
        <v>495000</v>
      </c>
      <c r="J15" s="229">
        <f t="shared" si="0"/>
        <v>99</v>
      </c>
    </row>
    <row r="16" spans="1:11" s="37" customFormat="1" ht="30" customHeight="1" thickBot="1">
      <c r="A16" s="28" t="s">
        <v>153</v>
      </c>
      <c r="B16" s="14" t="s">
        <v>89</v>
      </c>
      <c r="C16" s="75"/>
      <c r="D16" s="75"/>
      <c r="E16" s="74"/>
      <c r="F16" s="75"/>
      <c r="G16" s="75"/>
      <c r="H16" s="133">
        <v>133800</v>
      </c>
      <c r="I16" s="133">
        <v>118140</v>
      </c>
      <c r="J16" s="229">
        <f t="shared" si="0"/>
        <v>88.295964125560531</v>
      </c>
    </row>
    <row r="17" spans="1:11" s="37" customFormat="1" ht="30" customHeight="1">
      <c r="A17" s="220" t="s">
        <v>28</v>
      </c>
      <c r="B17" s="52" t="s">
        <v>154</v>
      </c>
      <c r="C17" s="70"/>
      <c r="D17" s="70"/>
      <c r="E17" s="71"/>
      <c r="F17" s="70"/>
      <c r="G17" s="70"/>
      <c r="H17" s="146">
        <v>30000</v>
      </c>
      <c r="I17" s="146">
        <f>SUM(I18:I21)</f>
        <v>23034.95</v>
      </c>
      <c r="J17" s="229">
        <f t="shared" si="0"/>
        <v>76.783166666666673</v>
      </c>
      <c r="K17" s="131">
        <f>I17</f>
        <v>23034.95</v>
      </c>
    </row>
    <row r="18" spans="1:11" s="37" customFormat="1" ht="30" customHeight="1">
      <c r="A18" s="27" t="s">
        <v>29</v>
      </c>
      <c r="B18" s="16" t="s">
        <v>155</v>
      </c>
      <c r="C18" s="158" t="s">
        <v>312</v>
      </c>
      <c r="D18" s="158" t="s">
        <v>320</v>
      </c>
      <c r="E18" s="73" t="s">
        <v>311</v>
      </c>
      <c r="F18" s="72" t="s">
        <v>313</v>
      </c>
      <c r="G18" s="72" t="s">
        <v>314</v>
      </c>
      <c r="H18" s="76">
        <v>5000</v>
      </c>
      <c r="I18" s="155">
        <v>4384.95</v>
      </c>
      <c r="J18" s="229">
        <f t="shared" si="0"/>
        <v>87.698999999999998</v>
      </c>
    </row>
    <row r="19" spans="1:11" s="37" customFormat="1" ht="30" customHeight="1">
      <c r="A19" s="27" t="s">
        <v>31</v>
      </c>
      <c r="B19" s="16" t="s">
        <v>147</v>
      </c>
      <c r="C19" s="72" t="s">
        <v>312</v>
      </c>
      <c r="D19" s="72" t="s">
        <v>315</v>
      </c>
      <c r="E19" s="73" t="s">
        <v>311</v>
      </c>
      <c r="F19" s="72" t="s">
        <v>313</v>
      </c>
      <c r="G19" s="72" t="s">
        <v>314</v>
      </c>
      <c r="H19" s="156">
        <v>10000</v>
      </c>
      <c r="I19" s="155">
        <v>3750</v>
      </c>
      <c r="J19" s="229">
        <f t="shared" si="0"/>
        <v>37.5</v>
      </c>
    </row>
    <row r="20" spans="1:11" s="37" customFormat="1" ht="30" customHeight="1">
      <c r="A20" s="27" t="s">
        <v>156</v>
      </c>
      <c r="B20" s="16" t="s">
        <v>157</v>
      </c>
      <c r="C20" s="159" t="s">
        <v>321</v>
      </c>
      <c r="D20" s="93" t="s">
        <v>322</v>
      </c>
      <c r="E20" s="73" t="s">
        <v>311</v>
      </c>
      <c r="F20" s="72" t="s">
        <v>313</v>
      </c>
      <c r="G20" s="72" t="s">
        <v>314</v>
      </c>
      <c r="H20" s="76">
        <v>5000</v>
      </c>
      <c r="I20" s="155">
        <v>4900</v>
      </c>
      <c r="J20" s="229">
        <f t="shared" si="0"/>
        <v>98</v>
      </c>
    </row>
    <row r="21" spans="1:11" s="37" customFormat="1" ht="30.75" customHeight="1" thickBot="1">
      <c r="A21" s="28" t="s">
        <v>158</v>
      </c>
      <c r="B21" s="29" t="s">
        <v>159</v>
      </c>
      <c r="C21" s="157" t="s">
        <v>312</v>
      </c>
      <c r="D21" s="160" t="s">
        <v>401</v>
      </c>
      <c r="E21" s="74" t="s">
        <v>311</v>
      </c>
      <c r="F21" s="75" t="s">
        <v>313</v>
      </c>
      <c r="G21" s="75" t="s">
        <v>314</v>
      </c>
      <c r="H21" s="77">
        <v>10000</v>
      </c>
      <c r="I21" s="133">
        <v>10000</v>
      </c>
      <c r="J21" s="229">
        <f t="shared" si="0"/>
        <v>100</v>
      </c>
    </row>
    <row r="22" spans="1:11" s="37" customFormat="1" ht="39.75" customHeight="1">
      <c r="A22" s="220" t="s">
        <v>33</v>
      </c>
      <c r="B22" s="52" t="s">
        <v>160</v>
      </c>
      <c r="C22" s="70"/>
      <c r="D22" s="70"/>
      <c r="E22" s="71"/>
      <c r="F22" s="70"/>
      <c r="G22" s="70"/>
      <c r="H22" s="146">
        <v>175500</v>
      </c>
      <c r="I22" s="138">
        <f>SUM(I23:I29)</f>
        <v>173792.34000000003</v>
      </c>
      <c r="J22" s="229">
        <f t="shared" si="0"/>
        <v>99.026974358974371</v>
      </c>
      <c r="K22" s="131">
        <f>I22</f>
        <v>173792.34000000003</v>
      </c>
    </row>
    <row r="23" spans="1:11" s="37" customFormat="1" ht="30" customHeight="1">
      <c r="A23" s="27" t="s">
        <v>34</v>
      </c>
      <c r="B23" s="16" t="s">
        <v>159</v>
      </c>
      <c r="C23" s="158" t="s">
        <v>312</v>
      </c>
      <c r="D23" s="93" t="s">
        <v>401</v>
      </c>
      <c r="E23" s="73" t="s">
        <v>311</v>
      </c>
      <c r="F23" s="72" t="s">
        <v>313</v>
      </c>
      <c r="G23" s="72" t="s">
        <v>314</v>
      </c>
      <c r="H23" s="76">
        <v>10500</v>
      </c>
      <c r="I23" s="155">
        <v>10000</v>
      </c>
      <c r="J23" s="229">
        <f t="shared" si="0"/>
        <v>95.238095238095227</v>
      </c>
    </row>
    <row r="24" spans="1:11" s="37" customFormat="1" ht="30" customHeight="1">
      <c r="A24" s="27" t="s">
        <v>161</v>
      </c>
      <c r="B24" s="16" t="s">
        <v>162</v>
      </c>
      <c r="C24" s="161" t="s">
        <v>323</v>
      </c>
      <c r="D24" s="161" t="s">
        <v>324</v>
      </c>
      <c r="E24" s="73" t="s">
        <v>311</v>
      </c>
      <c r="F24" s="72" t="s">
        <v>313</v>
      </c>
      <c r="G24" s="72" t="s">
        <v>314</v>
      </c>
      <c r="H24" s="76">
        <v>138250</v>
      </c>
      <c r="I24" s="155">
        <v>137867.39000000001</v>
      </c>
      <c r="J24" s="229">
        <f t="shared" si="0"/>
        <v>99.723247739602186</v>
      </c>
    </row>
    <row r="25" spans="1:11" s="37" customFormat="1" ht="30" customHeight="1">
      <c r="A25" s="27" t="s">
        <v>163</v>
      </c>
      <c r="B25" s="16" t="s">
        <v>157</v>
      </c>
      <c r="C25" s="159" t="s">
        <v>321</v>
      </c>
      <c r="D25" s="93" t="s">
        <v>322</v>
      </c>
      <c r="E25" s="73" t="s">
        <v>311</v>
      </c>
      <c r="F25" s="72" t="s">
        <v>313</v>
      </c>
      <c r="G25" s="72" t="s">
        <v>314</v>
      </c>
      <c r="H25" s="76">
        <v>8000</v>
      </c>
      <c r="I25" s="134">
        <v>7790</v>
      </c>
      <c r="J25" s="229">
        <f t="shared" si="0"/>
        <v>97.375</v>
      </c>
    </row>
    <row r="26" spans="1:11" s="37" customFormat="1" ht="30" customHeight="1">
      <c r="A26" s="27" t="s">
        <v>164</v>
      </c>
      <c r="B26" s="16" t="s">
        <v>149</v>
      </c>
      <c r="C26" s="158"/>
      <c r="D26" s="72"/>
      <c r="E26" s="73"/>
      <c r="F26" s="72"/>
      <c r="G26" s="72"/>
      <c r="H26" s="76">
        <v>0</v>
      </c>
      <c r="I26" s="155">
        <v>0</v>
      </c>
      <c r="J26" s="229"/>
    </row>
    <row r="27" spans="1:11" s="37" customFormat="1" ht="30" customHeight="1">
      <c r="A27" s="27" t="s">
        <v>165</v>
      </c>
      <c r="B27" s="16" t="s">
        <v>155</v>
      </c>
      <c r="C27" s="158" t="s">
        <v>312</v>
      </c>
      <c r="D27" s="72" t="s">
        <v>325</v>
      </c>
      <c r="E27" s="73" t="s">
        <v>311</v>
      </c>
      <c r="F27" s="72" t="s">
        <v>313</v>
      </c>
      <c r="G27" s="72" t="s">
        <v>314</v>
      </c>
      <c r="H27" s="76">
        <v>5000</v>
      </c>
      <c r="I27" s="155">
        <v>4384.95</v>
      </c>
      <c r="J27" s="229">
        <f t="shared" si="0"/>
        <v>87.698999999999998</v>
      </c>
      <c r="K27" s="131"/>
    </row>
    <row r="28" spans="1:11" s="37" customFormat="1" ht="30" customHeight="1">
      <c r="A28" s="27" t="s">
        <v>166</v>
      </c>
      <c r="B28" s="16" t="s">
        <v>147</v>
      </c>
      <c r="C28" s="72" t="s">
        <v>312</v>
      </c>
      <c r="D28" s="72" t="s">
        <v>315</v>
      </c>
      <c r="E28" s="73" t="s">
        <v>311</v>
      </c>
      <c r="F28" s="72" t="s">
        <v>313</v>
      </c>
      <c r="G28" s="72" t="s">
        <v>314</v>
      </c>
      <c r="H28" s="76">
        <v>3750</v>
      </c>
      <c r="I28" s="155">
        <v>3750</v>
      </c>
      <c r="J28" s="229">
        <f t="shared" si="0"/>
        <v>100</v>
      </c>
    </row>
    <row r="29" spans="1:11" s="37" customFormat="1" ht="30" customHeight="1" thickBot="1">
      <c r="A29" s="28" t="s">
        <v>167</v>
      </c>
      <c r="B29" s="29" t="s">
        <v>168</v>
      </c>
      <c r="C29" s="75" t="s">
        <v>312</v>
      </c>
      <c r="D29" s="75" t="s">
        <v>316</v>
      </c>
      <c r="E29" s="74" t="s">
        <v>311</v>
      </c>
      <c r="F29" s="75" t="s">
        <v>313</v>
      </c>
      <c r="G29" s="75" t="s">
        <v>314</v>
      </c>
      <c r="H29" s="77">
        <v>10000</v>
      </c>
      <c r="I29" s="133">
        <v>10000</v>
      </c>
      <c r="J29" s="229">
        <f t="shared" si="0"/>
        <v>100</v>
      </c>
    </row>
    <row r="30" spans="1:11" s="37" customFormat="1" ht="30" customHeight="1">
      <c r="A30" s="220" t="s">
        <v>36</v>
      </c>
      <c r="B30" s="52" t="s">
        <v>169</v>
      </c>
      <c r="C30" s="161"/>
      <c r="D30" s="101"/>
      <c r="E30" s="71"/>
      <c r="F30" s="70"/>
      <c r="G30" s="70"/>
      <c r="H30" s="146">
        <v>73000</v>
      </c>
      <c r="I30" s="146">
        <f>SUM(I31:I34)</f>
        <v>60496</v>
      </c>
      <c r="J30" s="229">
        <f t="shared" si="0"/>
        <v>82.871232876712327</v>
      </c>
      <c r="K30" s="131">
        <f>I30</f>
        <v>60496</v>
      </c>
    </row>
    <row r="31" spans="1:11" s="37" customFormat="1" ht="30" customHeight="1">
      <c r="A31" s="27" t="s">
        <v>38</v>
      </c>
      <c r="B31" s="16" t="s">
        <v>170</v>
      </c>
      <c r="C31" s="72" t="s">
        <v>326</v>
      </c>
      <c r="D31" s="93" t="s">
        <v>327</v>
      </c>
      <c r="E31" s="73" t="s">
        <v>311</v>
      </c>
      <c r="F31" s="72" t="s">
        <v>313</v>
      </c>
      <c r="G31" s="72" t="s">
        <v>314</v>
      </c>
      <c r="H31" s="76">
        <v>39000</v>
      </c>
      <c r="I31" s="155">
        <v>29399</v>
      </c>
      <c r="J31" s="229">
        <f t="shared" si="0"/>
        <v>75.382051282051279</v>
      </c>
    </row>
    <row r="32" spans="1:11" s="37" customFormat="1" ht="30" customHeight="1">
      <c r="A32" s="27" t="s">
        <v>171</v>
      </c>
      <c r="B32" s="16" t="s">
        <v>172</v>
      </c>
      <c r="C32" s="9"/>
      <c r="D32" s="9"/>
      <c r="E32" s="9"/>
      <c r="F32" s="9"/>
      <c r="G32" s="9"/>
      <c r="H32" s="162">
        <v>0</v>
      </c>
      <c r="I32" s="155">
        <v>0</v>
      </c>
      <c r="J32" s="229" t="e">
        <f t="shared" si="0"/>
        <v>#DIV/0!</v>
      </c>
    </row>
    <row r="33" spans="1:11" s="37" customFormat="1" ht="30" customHeight="1">
      <c r="A33" s="27" t="s">
        <v>173</v>
      </c>
      <c r="B33" s="16" t="s">
        <v>174</v>
      </c>
      <c r="C33" s="72" t="s">
        <v>312</v>
      </c>
      <c r="D33" s="72" t="s">
        <v>316</v>
      </c>
      <c r="E33" s="73" t="s">
        <v>311</v>
      </c>
      <c r="F33" s="72" t="s">
        <v>313</v>
      </c>
      <c r="G33" s="72" t="s">
        <v>314</v>
      </c>
      <c r="H33" s="76">
        <v>19000</v>
      </c>
      <c r="I33" s="155">
        <v>18920</v>
      </c>
      <c r="J33" s="229">
        <f t="shared" si="0"/>
        <v>99.578947368421055</v>
      </c>
    </row>
    <row r="34" spans="1:11" s="37" customFormat="1" ht="30" customHeight="1" thickBot="1">
      <c r="A34" s="28" t="s">
        <v>175</v>
      </c>
      <c r="B34" s="29" t="s">
        <v>176</v>
      </c>
      <c r="C34" s="75" t="s">
        <v>326</v>
      </c>
      <c r="D34" s="160" t="s">
        <v>328</v>
      </c>
      <c r="E34" s="74" t="s">
        <v>311</v>
      </c>
      <c r="F34" s="75" t="s">
        <v>313</v>
      </c>
      <c r="G34" s="75" t="s">
        <v>314</v>
      </c>
      <c r="H34" s="77">
        <v>15000</v>
      </c>
      <c r="I34" s="133">
        <v>12177</v>
      </c>
      <c r="J34" s="229">
        <f t="shared" si="0"/>
        <v>81.179999999999993</v>
      </c>
    </row>
    <row r="35" spans="1:11" s="37" customFormat="1" ht="39" customHeight="1">
      <c r="A35" s="220" t="s">
        <v>40</v>
      </c>
      <c r="B35" s="52" t="s">
        <v>177</v>
      </c>
      <c r="C35" s="70"/>
      <c r="D35" s="101"/>
      <c r="E35" s="71"/>
      <c r="F35" s="70"/>
      <c r="G35" s="70"/>
      <c r="H35" s="94">
        <v>0</v>
      </c>
      <c r="I35" s="146">
        <f>SUM(I36)</f>
        <v>0</v>
      </c>
      <c r="J35" s="229" t="e">
        <f t="shared" si="0"/>
        <v>#DIV/0!</v>
      </c>
      <c r="K35" s="131">
        <f>I35</f>
        <v>0</v>
      </c>
    </row>
    <row r="36" spans="1:11" s="37" customFormat="1" ht="30" customHeight="1" thickBot="1">
      <c r="A36" s="28" t="s">
        <v>42</v>
      </c>
      <c r="B36" s="29" t="s">
        <v>155</v>
      </c>
      <c r="C36" s="75"/>
      <c r="D36" s="53"/>
      <c r="E36" s="74"/>
      <c r="F36" s="75"/>
      <c r="G36" s="75"/>
      <c r="H36" s="95">
        <v>0</v>
      </c>
      <c r="I36" s="133"/>
      <c r="J36" s="229" t="e">
        <f t="shared" si="0"/>
        <v>#DIV/0!</v>
      </c>
    </row>
    <row r="37" spans="1:11" s="37" customFormat="1" ht="30" customHeight="1">
      <c r="A37" s="220" t="s">
        <v>44</v>
      </c>
      <c r="B37" s="52" t="s">
        <v>178</v>
      </c>
      <c r="C37" s="70"/>
      <c r="D37" s="101"/>
      <c r="E37" s="71"/>
      <c r="F37" s="70"/>
      <c r="G37" s="70"/>
      <c r="H37" s="94">
        <v>0</v>
      </c>
      <c r="I37" s="146">
        <f>SUM(I38)</f>
        <v>0</v>
      </c>
      <c r="J37" s="229" t="e">
        <f t="shared" si="0"/>
        <v>#DIV/0!</v>
      </c>
      <c r="K37" s="131">
        <f>I37</f>
        <v>0</v>
      </c>
    </row>
    <row r="38" spans="1:11" s="37" customFormat="1" ht="30" customHeight="1" thickBot="1">
      <c r="A38" s="28" t="s">
        <v>179</v>
      </c>
      <c r="B38" s="29" t="s">
        <v>180</v>
      </c>
      <c r="C38" s="75"/>
      <c r="D38" s="53"/>
      <c r="E38" s="74"/>
      <c r="F38" s="75"/>
      <c r="G38" s="75"/>
      <c r="H38" s="95">
        <v>0</v>
      </c>
      <c r="I38" s="133"/>
      <c r="J38" s="229" t="e">
        <f t="shared" si="0"/>
        <v>#DIV/0!</v>
      </c>
    </row>
    <row r="39" spans="1:11" s="37" customFormat="1" ht="30" customHeight="1" thickBot="1">
      <c r="A39" s="30" t="s">
        <v>46</v>
      </c>
      <c r="B39" s="31" t="s">
        <v>181</v>
      </c>
      <c r="C39" s="79" t="s">
        <v>329</v>
      </c>
      <c r="D39" s="109" t="s">
        <v>400</v>
      </c>
      <c r="E39" s="163" t="s">
        <v>311</v>
      </c>
      <c r="F39" s="79" t="s">
        <v>313</v>
      </c>
      <c r="G39" s="79" t="s">
        <v>314</v>
      </c>
      <c r="H39" s="164">
        <v>15000</v>
      </c>
      <c r="I39" s="164">
        <v>15000</v>
      </c>
      <c r="J39" s="229">
        <f t="shared" si="0"/>
        <v>100</v>
      </c>
      <c r="K39" s="131">
        <f>I39</f>
        <v>15000</v>
      </c>
    </row>
    <row r="40" spans="1:11" s="37" customFormat="1" ht="30" customHeight="1" thickBot="1">
      <c r="A40" s="30" t="s">
        <v>50</v>
      </c>
      <c r="B40" s="31" t="s">
        <v>182</v>
      </c>
      <c r="C40" s="79" t="s">
        <v>312</v>
      </c>
      <c r="D40" s="79" t="s">
        <v>390</v>
      </c>
      <c r="E40" s="163" t="s">
        <v>311</v>
      </c>
      <c r="F40" s="79" t="s">
        <v>313</v>
      </c>
      <c r="G40" s="79" t="s">
        <v>314</v>
      </c>
      <c r="H40" s="164">
        <v>40000</v>
      </c>
      <c r="I40" s="137">
        <v>37900</v>
      </c>
      <c r="J40" s="229">
        <f t="shared" si="0"/>
        <v>94.75</v>
      </c>
      <c r="K40" s="131">
        <f>I40</f>
        <v>37900</v>
      </c>
    </row>
    <row r="41" spans="1:11" s="37" customFormat="1" ht="30" customHeight="1">
      <c r="A41" s="220" t="s">
        <v>54</v>
      </c>
      <c r="B41" s="52" t="s">
        <v>183</v>
      </c>
      <c r="C41" s="70"/>
      <c r="D41" s="70"/>
      <c r="E41" s="71"/>
      <c r="F41" s="80"/>
      <c r="G41" s="70"/>
      <c r="H41" s="146">
        <v>41000</v>
      </c>
      <c r="I41" s="138">
        <f>SUM(I42:I48)</f>
        <v>39914.43</v>
      </c>
      <c r="J41" s="229">
        <f t="shared" si="0"/>
        <v>97.352268292682936</v>
      </c>
      <c r="K41" s="131">
        <f>I41</f>
        <v>39914.43</v>
      </c>
    </row>
    <row r="42" spans="1:11" s="37" customFormat="1" ht="30" customHeight="1">
      <c r="A42" s="27" t="s">
        <v>184</v>
      </c>
      <c r="B42" s="16" t="s">
        <v>185</v>
      </c>
      <c r="C42" s="72" t="s">
        <v>312</v>
      </c>
      <c r="D42" s="72" t="s">
        <v>316</v>
      </c>
      <c r="E42" s="73" t="s">
        <v>311</v>
      </c>
      <c r="F42" s="72" t="s">
        <v>313</v>
      </c>
      <c r="G42" s="72" t="s">
        <v>314</v>
      </c>
      <c r="H42" s="76">
        <v>5000</v>
      </c>
      <c r="I42" s="134">
        <v>5000</v>
      </c>
      <c r="J42" s="229">
        <f t="shared" si="0"/>
        <v>100</v>
      </c>
    </row>
    <row r="43" spans="1:11" s="37" customFormat="1" ht="30" customHeight="1">
      <c r="A43" s="27" t="s">
        <v>186</v>
      </c>
      <c r="B43" s="16" t="s">
        <v>89</v>
      </c>
      <c r="C43" s="72"/>
      <c r="D43" s="72"/>
      <c r="E43" s="73"/>
      <c r="F43" s="72"/>
      <c r="G43" s="72"/>
      <c r="H43" s="76">
        <v>0</v>
      </c>
      <c r="I43" s="134">
        <v>0</v>
      </c>
      <c r="J43" s="229" t="e">
        <f t="shared" si="0"/>
        <v>#DIV/0!</v>
      </c>
    </row>
    <row r="44" spans="1:11" s="37" customFormat="1" ht="30" customHeight="1">
      <c r="A44" s="27" t="s">
        <v>187</v>
      </c>
      <c r="B44" s="16" t="s">
        <v>147</v>
      </c>
      <c r="C44" s="72" t="s">
        <v>312</v>
      </c>
      <c r="D44" s="93" t="s">
        <v>399</v>
      </c>
      <c r="E44" s="73" t="s">
        <v>311</v>
      </c>
      <c r="F44" s="72" t="s">
        <v>313</v>
      </c>
      <c r="G44" s="72" t="s">
        <v>314</v>
      </c>
      <c r="H44" s="76">
        <v>10000</v>
      </c>
      <c r="I44" s="155">
        <v>10000</v>
      </c>
      <c r="J44" s="229">
        <f t="shared" si="0"/>
        <v>100</v>
      </c>
    </row>
    <row r="45" spans="1:11" s="37" customFormat="1" ht="30" customHeight="1">
      <c r="A45" s="27" t="s">
        <v>188</v>
      </c>
      <c r="B45" s="16" t="s">
        <v>159</v>
      </c>
      <c r="C45" s="72" t="s">
        <v>391</v>
      </c>
      <c r="D45" s="72" t="s">
        <v>398</v>
      </c>
      <c r="E45" s="73" t="s">
        <v>311</v>
      </c>
      <c r="F45" s="70" t="s">
        <v>313</v>
      </c>
      <c r="G45" s="72" t="s">
        <v>314</v>
      </c>
      <c r="H45" s="76">
        <v>3500</v>
      </c>
      <c r="I45" s="134">
        <v>3498.5</v>
      </c>
      <c r="J45" s="229">
        <f t="shared" si="0"/>
        <v>99.957142857142856</v>
      </c>
    </row>
    <row r="46" spans="1:11" s="37" customFormat="1" ht="30" customHeight="1">
      <c r="A46" s="27" t="s">
        <v>189</v>
      </c>
      <c r="B46" s="16" t="s">
        <v>172</v>
      </c>
      <c r="C46" s="72"/>
      <c r="D46" s="3"/>
      <c r="E46" s="73"/>
      <c r="F46" s="72"/>
      <c r="G46" s="72"/>
      <c r="H46" s="76">
        <v>0</v>
      </c>
      <c r="I46" s="155">
        <v>0</v>
      </c>
      <c r="J46" s="229" t="e">
        <f t="shared" si="0"/>
        <v>#DIV/0!</v>
      </c>
    </row>
    <row r="47" spans="1:11" s="37" customFormat="1" ht="30" customHeight="1">
      <c r="A47" s="27" t="s">
        <v>190</v>
      </c>
      <c r="B47" s="16" t="s">
        <v>145</v>
      </c>
      <c r="C47" s="106" t="s">
        <v>312</v>
      </c>
      <c r="D47" s="165" t="s">
        <v>397</v>
      </c>
      <c r="E47" s="106" t="s">
        <v>311</v>
      </c>
      <c r="F47" s="106" t="s">
        <v>313</v>
      </c>
      <c r="G47" s="106" t="s">
        <v>314</v>
      </c>
      <c r="H47" s="102">
        <v>2500</v>
      </c>
      <c r="I47" s="134">
        <v>2191.9299999999998</v>
      </c>
      <c r="J47" s="229">
        <f t="shared" si="0"/>
        <v>87.677199999999985</v>
      </c>
    </row>
    <row r="48" spans="1:11" s="37" customFormat="1" ht="30" customHeight="1" thickBot="1">
      <c r="A48" s="28" t="s">
        <v>191</v>
      </c>
      <c r="B48" s="29" t="s">
        <v>176</v>
      </c>
      <c r="C48" s="75" t="s">
        <v>326</v>
      </c>
      <c r="D48" s="160" t="s">
        <v>328</v>
      </c>
      <c r="E48" s="74" t="s">
        <v>311</v>
      </c>
      <c r="F48" s="75" t="s">
        <v>313</v>
      </c>
      <c r="G48" s="75" t="s">
        <v>314</v>
      </c>
      <c r="H48" s="77">
        <v>20000</v>
      </c>
      <c r="I48" s="135">
        <v>19224</v>
      </c>
      <c r="J48" s="229">
        <f t="shared" si="0"/>
        <v>96.12</v>
      </c>
    </row>
    <row r="49" spans="1:11" s="37" customFormat="1" ht="30" customHeight="1">
      <c r="A49" s="209" t="s">
        <v>56</v>
      </c>
      <c r="B49" s="26" t="s">
        <v>192</v>
      </c>
      <c r="C49" s="80"/>
      <c r="D49" s="80"/>
      <c r="E49" s="81"/>
      <c r="F49" s="80"/>
      <c r="G49" s="80"/>
      <c r="H49" s="96">
        <f>SUM(H50:H55)</f>
        <v>859800</v>
      </c>
      <c r="I49" s="136">
        <f>SUM(I50:I55)</f>
        <v>858198.76</v>
      </c>
      <c r="J49" s="229">
        <f t="shared" si="0"/>
        <v>99.813765992091191</v>
      </c>
      <c r="K49" s="131">
        <f>I49</f>
        <v>858198.76</v>
      </c>
    </row>
    <row r="50" spans="1:11" s="37" customFormat="1" ht="30" customHeight="1">
      <c r="A50" s="203" t="s">
        <v>152</v>
      </c>
      <c r="B50" s="175" t="s">
        <v>428</v>
      </c>
      <c r="C50" s="70"/>
      <c r="D50" s="70"/>
      <c r="E50" s="71"/>
      <c r="F50" s="70"/>
      <c r="G50" s="70"/>
      <c r="H50" s="178">
        <v>600000</v>
      </c>
      <c r="I50" s="179">
        <v>597000</v>
      </c>
      <c r="J50" s="229">
        <f t="shared" si="0"/>
        <v>99.5</v>
      </c>
    </row>
    <row r="51" spans="1:11" s="37" customFormat="1" ht="30" customHeight="1">
      <c r="A51" s="27" t="s">
        <v>152</v>
      </c>
      <c r="B51" s="16" t="s">
        <v>89</v>
      </c>
      <c r="C51" s="72"/>
      <c r="D51" s="3"/>
      <c r="E51" s="73"/>
      <c r="F51" s="72"/>
      <c r="G51" s="72"/>
      <c r="H51" s="76">
        <v>143800</v>
      </c>
      <c r="I51" s="155">
        <v>189610</v>
      </c>
      <c r="J51" s="229">
        <f t="shared" si="0"/>
        <v>131.85674547983311</v>
      </c>
    </row>
    <row r="52" spans="1:11" s="37" customFormat="1" ht="30" customHeight="1">
      <c r="A52" s="27" t="s">
        <v>58</v>
      </c>
      <c r="B52" s="16" t="s">
        <v>193</v>
      </c>
      <c r="C52" s="72" t="s">
        <v>312</v>
      </c>
      <c r="D52" s="72" t="s">
        <v>392</v>
      </c>
      <c r="E52" s="73" t="s">
        <v>311</v>
      </c>
      <c r="F52" s="72" t="s">
        <v>313</v>
      </c>
      <c r="G52" s="72" t="s">
        <v>314</v>
      </c>
      <c r="H52" s="76">
        <v>15000</v>
      </c>
      <c r="I52" s="179">
        <v>12793.16</v>
      </c>
      <c r="J52" s="229">
        <f t="shared" si="0"/>
        <v>85.287733333333335</v>
      </c>
    </row>
    <row r="53" spans="1:11" s="37" customFormat="1" ht="44.25" customHeight="1">
      <c r="A53" s="27" t="s">
        <v>59</v>
      </c>
      <c r="B53" s="16" t="s">
        <v>147</v>
      </c>
      <c r="C53" s="72" t="s">
        <v>312</v>
      </c>
      <c r="D53" s="72" t="s">
        <v>396</v>
      </c>
      <c r="E53" s="73" t="s">
        <v>311</v>
      </c>
      <c r="F53" s="72" t="s">
        <v>313</v>
      </c>
      <c r="G53" s="72" t="s">
        <v>314</v>
      </c>
      <c r="H53" s="76">
        <v>80000</v>
      </c>
      <c r="I53" s="134">
        <v>38650</v>
      </c>
      <c r="J53" s="229">
        <f t="shared" si="0"/>
        <v>48.3125</v>
      </c>
    </row>
    <row r="54" spans="1:11" s="37" customFormat="1" ht="30" customHeight="1">
      <c r="A54" s="27" t="s">
        <v>194</v>
      </c>
      <c r="B54" s="16" t="s">
        <v>117</v>
      </c>
      <c r="C54" s="72" t="s">
        <v>312</v>
      </c>
      <c r="D54" s="72" t="s">
        <v>394</v>
      </c>
      <c r="E54" s="73" t="s">
        <v>311</v>
      </c>
      <c r="F54" s="72" t="s">
        <v>313</v>
      </c>
      <c r="G54" s="72" t="s">
        <v>314</v>
      </c>
      <c r="H54" s="76">
        <v>14000</v>
      </c>
      <c r="I54" s="134">
        <v>13200</v>
      </c>
      <c r="J54" s="229">
        <f t="shared" si="0"/>
        <v>94.285714285714278</v>
      </c>
    </row>
    <row r="55" spans="1:11" s="37" customFormat="1" ht="30" customHeight="1" thickBot="1">
      <c r="A55" s="28" t="s">
        <v>195</v>
      </c>
      <c r="B55" s="29" t="s">
        <v>159</v>
      </c>
      <c r="C55" s="75" t="s">
        <v>393</v>
      </c>
      <c r="D55" s="75" t="s">
        <v>395</v>
      </c>
      <c r="E55" s="74" t="s">
        <v>311</v>
      </c>
      <c r="F55" s="75" t="s">
        <v>313</v>
      </c>
      <c r="G55" s="75" t="s">
        <v>314</v>
      </c>
      <c r="H55" s="77">
        <v>7000</v>
      </c>
      <c r="I55" s="135">
        <v>6945.6</v>
      </c>
      <c r="J55" s="229">
        <f t="shared" si="0"/>
        <v>99.222857142857151</v>
      </c>
    </row>
    <row r="56" spans="1:11" s="37" customFormat="1" ht="30" customHeight="1" thickBot="1">
      <c r="A56" s="30" t="s">
        <v>60</v>
      </c>
      <c r="B56" s="31" t="s">
        <v>3</v>
      </c>
      <c r="C56" s="79"/>
      <c r="D56" s="79" t="s">
        <v>359</v>
      </c>
      <c r="E56" s="163" t="s">
        <v>311</v>
      </c>
      <c r="F56" s="79" t="s">
        <v>313</v>
      </c>
      <c r="G56" s="79" t="s">
        <v>314</v>
      </c>
      <c r="H56" s="98">
        <v>2120</v>
      </c>
      <c r="I56" s="137">
        <v>2116</v>
      </c>
      <c r="J56" s="229">
        <f t="shared" si="0"/>
        <v>99.811320754716988</v>
      </c>
      <c r="K56" s="131">
        <f>I56</f>
        <v>2116</v>
      </c>
    </row>
    <row r="57" spans="1:11" s="37" customFormat="1" ht="30" customHeight="1">
      <c r="A57" s="220" t="s">
        <v>62</v>
      </c>
      <c r="B57" s="52" t="s">
        <v>4</v>
      </c>
      <c r="C57" s="70"/>
      <c r="D57" s="70"/>
      <c r="E57" s="71"/>
      <c r="F57" s="70"/>
      <c r="G57" s="70"/>
      <c r="H57" s="94">
        <v>5000</v>
      </c>
      <c r="I57" s="138">
        <f>SUM(I58:I59)</f>
        <v>5000</v>
      </c>
      <c r="J57" s="229">
        <f t="shared" si="0"/>
        <v>100</v>
      </c>
      <c r="K57" s="131">
        <f>I57</f>
        <v>5000</v>
      </c>
    </row>
    <row r="58" spans="1:11" s="37" customFormat="1" ht="30" customHeight="1">
      <c r="A58" s="27" t="s">
        <v>64</v>
      </c>
      <c r="B58" s="16" t="s">
        <v>185</v>
      </c>
      <c r="C58" s="158" t="s">
        <v>312</v>
      </c>
      <c r="D58" s="72" t="s">
        <v>316</v>
      </c>
      <c r="E58" s="73" t="s">
        <v>311</v>
      </c>
      <c r="F58" s="72" t="s">
        <v>313</v>
      </c>
      <c r="G58" s="72" t="s">
        <v>314</v>
      </c>
      <c r="H58" s="76">
        <v>2000</v>
      </c>
      <c r="I58" s="134">
        <v>2000</v>
      </c>
      <c r="J58" s="229">
        <f t="shared" si="0"/>
        <v>100</v>
      </c>
    </row>
    <row r="59" spans="1:11" s="37" customFormat="1" ht="30" customHeight="1" thickBot="1">
      <c r="A59" s="28" t="s">
        <v>66</v>
      </c>
      <c r="B59" s="29" t="s">
        <v>196</v>
      </c>
      <c r="C59" s="157" t="s">
        <v>326</v>
      </c>
      <c r="D59" s="75" t="s">
        <v>327</v>
      </c>
      <c r="E59" s="74" t="s">
        <v>311</v>
      </c>
      <c r="F59" s="75" t="s">
        <v>313</v>
      </c>
      <c r="G59" s="75" t="s">
        <v>314</v>
      </c>
      <c r="H59" s="77">
        <v>3000</v>
      </c>
      <c r="I59" s="135">
        <v>3000</v>
      </c>
      <c r="J59" s="229">
        <f t="shared" si="0"/>
        <v>100</v>
      </c>
    </row>
    <row r="60" spans="1:11" s="37" customFormat="1" ht="30" customHeight="1">
      <c r="A60" s="25" t="s">
        <v>68</v>
      </c>
      <c r="B60" s="26" t="s">
        <v>197</v>
      </c>
      <c r="C60" s="80"/>
      <c r="D60" s="80"/>
      <c r="E60" s="81"/>
      <c r="F60" s="80"/>
      <c r="G60" s="80"/>
      <c r="H60" s="96">
        <v>31000</v>
      </c>
      <c r="I60" s="136">
        <v>30687.200000000001</v>
      </c>
      <c r="J60" s="229">
        <f t="shared" si="0"/>
        <v>98.990967741935492</v>
      </c>
      <c r="K60" s="131">
        <f>I60</f>
        <v>30687.200000000001</v>
      </c>
    </row>
    <row r="61" spans="1:11" s="37" customFormat="1" ht="41.25" customHeight="1" thickBot="1">
      <c r="A61" s="28" t="s">
        <v>69</v>
      </c>
      <c r="B61" s="29" t="s">
        <v>198</v>
      </c>
      <c r="C61" s="157" t="s">
        <v>391</v>
      </c>
      <c r="D61" s="75" t="s">
        <v>402</v>
      </c>
      <c r="E61" s="74" t="s">
        <v>311</v>
      </c>
      <c r="F61" s="75" t="s">
        <v>313</v>
      </c>
      <c r="G61" s="75" t="s">
        <v>314</v>
      </c>
      <c r="H61" s="77">
        <v>31000</v>
      </c>
      <c r="I61" s="133">
        <v>30687.200000000001</v>
      </c>
      <c r="J61" s="229">
        <f t="shared" si="0"/>
        <v>98.990967741935492</v>
      </c>
    </row>
    <row r="62" spans="1:11" s="37" customFormat="1" ht="39" customHeight="1">
      <c r="A62" s="25" t="s">
        <v>70</v>
      </c>
      <c r="B62" s="26" t="s">
        <v>199</v>
      </c>
      <c r="C62" s="80"/>
      <c r="D62" s="210"/>
      <c r="E62" s="81"/>
      <c r="F62" s="80"/>
      <c r="G62" s="80"/>
      <c r="H62" s="96">
        <v>719900</v>
      </c>
      <c r="I62" s="138">
        <f>SUBTOTAL(9,I64:I65)</f>
        <v>763775</v>
      </c>
      <c r="J62" s="229">
        <f t="shared" si="0"/>
        <v>106.09459647173219</v>
      </c>
      <c r="K62" s="131">
        <f>I62</f>
        <v>763775</v>
      </c>
    </row>
    <row r="63" spans="1:11" s="37" customFormat="1" ht="30" customHeight="1">
      <c r="A63" s="27" t="s">
        <v>94</v>
      </c>
      <c r="B63" s="16" t="s">
        <v>89</v>
      </c>
      <c r="C63" s="72"/>
      <c r="D63" s="72"/>
      <c r="E63" s="73"/>
      <c r="F63" s="72"/>
      <c r="G63" s="72"/>
      <c r="H63" s="76">
        <v>65900</v>
      </c>
      <c r="I63" s="134"/>
      <c r="J63" s="229">
        <f t="shared" si="0"/>
        <v>0</v>
      </c>
    </row>
    <row r="64" spans="1:11" s="37" customFormat="1" ht="30" customHeight="1">
      <c r="A64" s="27" t="s">
        <v>152</v>
      </c>
      <c r="B64" s="16" t="s">
        <v>200</v>
      </c>
      <c r="C64" s="72"/>
      <c r="D64" s="72"/>
      <c r="E64" s="73"/>
      <c r="F64" s="72"/>
      <c r="G64" s="72"/>
      <c r="H64" s="76">
        <v>650000</v>
      </c>
      <c r="I64" s="134">
        <v>646700</v>
      </c>
      <c r="J64" s="229">
        <f t="shared" si="0"/>
        <v>99.492307692307691</v>
      </c>
    </row>
    <row r="65" spans="1:11" s="37" customFormat="1" ht="30" customHeight="1">
      <c r="A65" s="27" t="s">
        <v>152</v>
      </c>
      <c r="B65" s="16" t="s">
        <v>89</v>
      </c>
      <c r="C65" s="72"/>
      <c r="D65" s="72"/>
      <c r="E65" s="73"/>
      <c r="F65" s="72"/>
      <c r="G65" s="72"/>
      <c r="H65" s="76"/>
      <c r="I65" s="134">
        <v>117075</v>
      </c>
      <c r="J65" s="229" t="e">
        <f t="shared" si="0"/>
        <v>#DIV/0!</v>
      </c>
    </row>
    <row r="66" spans="1:11" s="37" customFormat="1" ht="40.5" customHeight="1">
      <c r="A66" s="27" t="s">
        <v>72</v>
      </c>
      <c r="B66" s="16" t="s">
        <v>201</v>
      </c>
      <c r="C66" s="72"/>
      <c r="D66" s="72"/>
      <c r="E66" s="73"/>
      <c r="F66" s="72"/>
      <c r="G66" s="72"/>
      <c r="H66" s="76">
        <v>0</v>
      </c>
      <c r="I66" s="134"/>
      <c r="J66" s="229" t="e">
        <f t="shared" si="0"/>
        <v>#DIV/0!</v>
      </c>
    </row>
    <row r="67" spans="1:11" s="37" customFormat="1" ht="30" customHeight="1" thickBot="1">
      <c r="A67" s="28" t="s">
        <v>202</v>
      </c>
      <c r="B67" s="29" t="s">
        <v>88</v>
      </c>
      <c r="C67" s="75" t="s">
        <v>312</v>
      </c>
      <c r="D67" s="75" t="s">
        <v>394</v>
      </c>
      <c r="E67" s="74" t="s">
        <v>311</v>
      </c>
      <c r="F67" s="75" t="s">
        <v>313</v>
      </c>
      <c r="G67" s="75" t="s">
        <v>314</v>
      </c>
      <c r="H67" s="224">
        <v>4000</v>
      </c>
      <c r="I67" s="225">
        <v>3600</v>
      </c>
      <c r="J67" s="229">
        <f t="shared" si="0"/>
        <v>90</v>
      </c>
      <c r="K67" s="226">
        <f>I67</f>
        <v>3600</v>
      </c>
    </row>
    <row r="68" spans="1:11" s="37" customFormat="1" ht="30" customHeight="1">
      <c r="A68" s="25" t="s">
        <v>73</v>
      </c>
      <c r="B68" s="26" t="s">
        <v>203</v>
      </c>
      <c r="C68" s="80"/>
      <c r="D68" s="80"/>
      <c r="E68" s="81"/>
      <c r="F68" s="80"/>
      <c r="G68" s="80"/>
      <c r="H68" s="96">
        <v>13000</v>
      </c>
      <c r="I68" s="136">
        <f>SUM(I69:I71)</f>
        <v>7967.87</v>
      </c>
      <c r="J68" s="229">
        <f t="shared" si="0"/>
        <v>61.291307692307697</v>
      </c>
      <c r="K68" s="131">
        <f>I68</f>
        <v>7967.87</v>
      </c>
    </row>
    <row r="69" spans="1:11" s="37" customFormat="1" ht="30" customHeight="1">
      <c r="A69" s="27" t="s">
        <v>75</v>
      </c>
      <c r="B69" s="16" t="s">
        <v>204</v>
      </c>
      <c r="C69" s="72" t="s">
        <v>393</v>
      </c>
      <c r="D69" s="72" t="s">
        <v>398</v>
      </c>
      <c r="E69" s="73" t="s">
        <v>311</v>
      </c>
      <c r="F69" s="72" t="s">
        <v>313</v>
      </c>
      <c r="G69" s="72" t="s">
        <v>314</v>
      </c>
      <c r="H69" s="76">
        <v>5000</v>
      </c>
      <c r="I69" s="134">
        <v>4967.87</v>
      </c>
      <c r="J69" s="229">
        <f t="shared" si="0"/>
        <v>99.357399999999998</v>
      </c>
    </row>
    <row r="70" spans="1:11" s="37" customFormat="1" ht="30" customHeight="1">
      <c r="A70" s="27" t="s">
        <v>76</v>
      </c>
      <c r="B70" s="16" t="s">
        <v>205</v>
      </c>
      <c r="C70" s="72"/>
      <c r="D70" s="72"/>
      <c r="E70" s="73"/>
      <c r="F70" s="72"/>
      <c r="G70" s="72"/>
      <c r="H70" s="76">
        <v>5000</v>
      </c>
      <c r="I70" s="134">
        <v>0</v>
      </c>
      <c r="J70" s="229">
        <f t="shared" si="0"/>
        <v>0</v>
      </c>
    </row>
    <row r="71" spans="1:11" s="37" customFormat="1" ht="30" customHeight="1" thickBot="1">
      <c r="A71" s="28" t="s">
        <v>206</v>
      </c>
      <c r="B71" s="29" t="s">
        <v>207</v>
      </c>
      <c r="C71" s="75" t="s">
        <v>321</v>
      </c>
      <c r="D71" s="75" t="s">
        <v>322</v>
      </c>
      <c r="E71" s="74" t="s">
        <v>311</v>
      </c>
      <c r="F71" s="75" t="s">
        <v>313</v>
      </c>
      <c r="G71" s="75" t="s">
        <v>314</v>
      </c>
      <c r="H71" s="77">
        <v>3000</v>
      </c>
      <c r="I71" s="135">
        <v>3000</v>
      </c>
      <c r="J71" s="229">
        <f t="shared" si="0"/>
        <v>100</v>
      </c>
    </row>
    <row r="72" spans="1:11" s="37" customFormat="1" ht="30" customHeight="1">
      <c r="A72" s="25" t="s">
        <v>77</v>
      </c>
      <c r="B72" s="26" t="s">
        <v>208</v>
      </c>
      <c r="C72" s="80"/>
      <c r="D72" s="80"/>
      <c r="E72" s="81"/>
      <c r="F72" s="80"/>
      <c r="G72" s="80"/>
      <c r="H72" s="96">
        <v>28000</v>
      </c>
      <c r="I72" s="136">
        <f>SUM(I73:I77)</f>
        <v>27670</v>
      </c>
      <c r="J72" s="229">
        <f t="shared" si="0"/>
        <v>98.821428571428569</v>
      </c>
      <c r="K72" s="131">
        <f>I72</f>
        <v>27670</v>
      </c>
    </row>
    <row r="73" spans="1:11" s="37" customFormat="1" ht="30" customHeight="1">
      <c r="A73" s="27" t="s">
        <v>78</v>
      </c>
      <c r="B73" s="16" t="s">
        <v>209</v>
      </c>
      <c r="C73" s="72" t="s">
        <v>312</v>
      </c>
      <c r="D73" s="72" t="s">
        <v>316</v>
      </c>
      <c r="E73" s="73" t="s">
        <v>311</v>
      </c>
      <c r="F73" s="72" t="s">
        <v>313</v>
      </c>
      <c r="G73" s="72" t="s">
        <v>314</v>
      </c>
      <c r="H73" s="76">
        <v>3000</v>
      </c>
      <c r="I73" s="134">
        <v>3000</v>
      </c>
      <c r="J73" s="229">
        <f t="shared" ref="J73:J136" si="1">I73/H73*100</f>
        <v>100</v>
      </c>
    </row>
    <row r="74" spans="1:11" s="37" customFormat="1" ht="30" customHeight="1">
      <c r="A74" s="27" t="s">
        <v>115</v>
      </c>
      <c r="B74" s="16" t="s">
        <v>89</v>
      </c>
      <c r="C74" s="72"/>
      <c r="D74" s="72"/>
      <c r="E74" s="73"/>
      <c r="F74" s="72"/>
      <c r="G74" s="72"/>
      <c r="H74" s="97"/>
      <c r="I74" s="134"/>
      <c r="J74" s="229" t="e">
        <f t="shared" si="1"/>
        <v>#DIV/0!</v>
      </c>
    </row>
    <row r="75" spans="1:11" s="37" customFormat="1" ht="30" customHeight="1">
      <c r="A75" s="27" t="s">
        <v>80</v>
      </c>
      <c r="B75" s="16" t="s">
        <v>147</v>
      </c>
      <c r="C75" s="72" t="s">
        <v>404</v>
      </c>
      <c r="D75" s="72" t="s">
        <v>405</v>
      </c>
      <c r="E75" s="73" t="s">
        <v>311</v>
      </c>
      <c r="F75" s="72" t="s">
        <v>313</v>
      </c>
      <c r="G75" s="72" t="s">
        <v>314</v>
      </c>
      <c r="H75" s="76">
        <v>10000</v>
      </c>
      <c r="I75" s="134">
        <v>10000</v>
      </c>
      <c r="J75" s="229">
        <f t="shared" si="1"/>
        <v>100</v>
      </c>
    </row>
    <row r="76" spans="1:11" s="37" customFormat="1" ht="30" customHeight="1">
      <c r="A76" s="27" t="s">
        <v>210</v>
      </c>
      <c r="B76" s="16" t="s">
        <v>211</v>
      </c>
      <c r="C76" s="9"/>
      <c r="D76" s="9"/>
      <c r="E76" s="9"/>
      <c r="F76" s="9"/>
      <c r="G76" s="9"/>
      <c r="H76" s="102">
        <v>0</v>
      </c>
      <c r="I76" s="134"/>
      <c r="J76" s="229" t="e">
        <f t="shared" si="1"/>
        <v>#DIV/0!</v>
      </c>
    </row>
    <row r="77" spans="1:11" s="37" customFormat="1" ht="30" customHeight="1" thickBot="1">
      <c r="A77" s="28" t="s">
        <v>212</v>
      </c>
      <c r="B77" s="29" t="s">
        <v>176</v>
      </c>
      <c r="C77" s="72" t="s">
        <v>326</v>
      </c>
      <c r="D77" s="72" t="s">
        <v>328</v>
      </c>
      <c r="E77" s="73" t="s">
        <v>311</v>
      </c>
      <c r="F77" s="72" t="s">
        <v>313</v>
      </c>
      <c r="G77" s="72" t="s">
        <v>314</v>
      </c>
      <c r="H77" s="76">
        <v>15000</v>
      </c>
      <c r="I77" s="135">
        <v>14670</v>
      </c>
      <c r="J77" s="229">
        <f t="shared" si="1"/>
        <v>97.8</v>
      </c>
    </row>
    <row r="78" spans="1:11" s="37" customFormat="1" ht="30" customHeight="1">
      <c r="A78" s="25" t="s">
        <v>81</v>
      </c>
      <c r="B78" s="26" t="s">
        <v>213</v>
      </c>
      <c r="C78" s="80"/>
      <c r="D78" s="80"/>
      <c r="E78" s="81"/>
      <c r="F78" s="80"/>
      <c r="G78" s="80"/>
      <c r="H78" s="96">
        <v>99500</v>
      </c>
      <c r="I78" s="136">
        <f>SUM(I79:I80)</f>
        <v>99147</v>
      </c>
      <c r="J78" s="229">
        <f t="shared" si="1"/>
        <v>99.645226130653271</v>
      </c>
      <c r="K78" s="131">
        <f>I78</f>
        <v>99147</v>
      </c>
    </row>
    <row r="79" spans="1:11" s="37" customFormat="1" ht="30" customHeight="1">
      <c r="A79" s="27" t="s">
        <v>82</v>
      </c>
      <c r="B79" s="16" t="s">
        <v>214</v>
      </c>
      <c r="C79" s="72" t="s">
        <v>393</v>
      </c>
      <c r="D79" s="72" t="s">
        <v>360</v>
      </c>
      <c r="E79" s="73" t="s">
        <v>311</v>
      </c>
      <c r="F79" s="72" t="s">
        <v>313</v>
      </c>
      <c r="G79" s="72" t="s">
        <v>314</v>
      </c>
      <c r="H79" s="76">
        <v>84500</v>
      </c>
      <c r="I79" s="134">
        <v>84147</v>
      </c>
      <c r="J79" s="229">
        <f t="shared" si="1"/>
        <v>99.582248520710053</v>
      </c>
    </row>
    <row r="80" spans="1:11" s="37" customFormat="1" ht="30" customHeight="1" thickBot="1">
      <c r="A80" s="28" t="s">
        <v>215</v>
      </c>
      <c r="B80" s="29" t="s">
        <v>174</v>
      </c>
      <c r="C80" s="75" t="s">
        <v>312</v>
      </c>
      <c r="D80" s="75" t="s">
        <v>316</v>
      </c>
      <c r="E80" s="74" t="s">
        <v>311</v>
      </c>
      <c r="F80" s="75" t="s">
        <v>313</v>
      </c>
      <c r="G80" s="75" t="s">
        <v>314</v>
      </c>
      <c r="H80" s="77">
        <v>15000</v>
      </c>
      <c r="I80" s="135">
        <v>15000</v>
      </c>
      <c r="J80" s="229">
        <f t="shared" si="1"/>
        <v>100</v>
      </c>
    </row>
    <row r="81" spans="1:11" s="37" customFormat="1" ht="30" customHeight="1">
      <c r="A81" s="25" t="s">
        <v>83</v>
      </c>
      <c r="B81" s="26" t="s">
        <v>216</v>
      </c>
      <c r="C81" s="80"/>
      <c r="D81" s="80"/>
      <c r="E81" s="81"/>
      <c r="F81" s="80"/>
      <c r="G81" s="80"/>
      <c r="H81" s="96">
        <v>3000</v>
      </c>
      <c r="I81" s="136">
        <f>SUM(I82)</f>
        <v>3000</v>
      </c>
      <c r="J81" s="229">
        <f t="shared" si="1"/>
        <v>100</v>
      </c>
      <c r="K81" s="131">
        <f>I81</f>
        <v>3000</v>
      </c>
    </row>
    <row r="82" spans="1:11" s="37" customFormat="1" ht="30" customHeight="1" thickBot="1">
      <c r="A82" s="28" t="s">
        <v>85</v>
      </c>
      <c r="B82" s="29" t="s">
        <v>217</v>
      </c>
      <c r="C82" s="75" t="s">
        <v>326</v>
      </c>
      <c r="D82" s="93" t="s">
        <v>327</v>
      </c>
      <c r="E82" s="74" t="s">
        <v>311</v>
      </c>
      <c r="F82" s="75" t="s">
        <v>313</v>
      </c>
      <c r="G82" s="75" t="s">
        <v>314</v>
      </c>
      <c r="H82" s="77">
        <v>3000</v>
      </c>
      <c r="I82" s="135">
        <v>3000</v>
      </c>
      <c r="J82" s="229">
        <f t="shared" si="1"/>
        <v>100</v>
      </c>
    </row>
    <row r="83" spans="1:11" s="37" customFormat="1" ht="30" customHeight="1">
      <c r="A83" s="25" t="s">
        <v>90</v>
      </c>
      <c r="B83" s="26" t="s">
        <v>413</v>
      </c>
      <c r="C83" s="80"/>
      <c r="D83" s="80"/>
      <c r="E83" s="81"/>
      <c r="F83" s="80"/>
      <c r="G83" s="80"/>
      <c r="H83" s="96">
        <v>3000</v>
      </c>
      <c r="I83" s="136">
        <f>SUM(I84:I86)</f>
        <v>3000</v>
      </c>
      <c r="J83" s="229">
        <f t="shared" si="1"/>
        <v>100</v>
      </c>
      <c r="K83" s="131">
        <f>I83</f>
        <v>3000</v>
      </c>
    </row>
    <row r="84" spans="1:11" s="37" customFormat="1" ht="30" customHeight="1">
      <c r="A84" s="27" t="s">
        <v>218</v>
      </c>
      <c r="B84" s="16" t="s">
        <v>219</v>
      </c>
      <c r="C84" s="72" t="s">
        <v>312</v>
      </c>
      <c r="D84" s="72" t="s">
        <v>316</v>
      </c>
      <c r="E84" s="73" t="s">
        <v>311</v>
      </c>
      <c r="F84" s="72" t="s">
        <v>313</v>
      </c>
      <c r="G84" s="72" t="s">
        <v>314</v>
      </c>
      <c r="H84" s="76">
        <v>3000</v>
      </c>
      <c r="I84" s="134">
        <v>3000</v>
      </c>
      <c r="J84" s="229">
        <f t="shared" si="1"/>
        <v>100</v>
      </c>
    </row>
    <row r="85" spans="1:11" s="37" customFormat="1" ht="30" customHeight="1">
      <c r="A85" s="27" t="s">
        <v>115</v>
      </c>
      <c r="B85" s="16" t="s">
        <v>89</v>
      </c>
      <c r="C85" s="72"/>
      <c r="D85" s="72"/>
      <c r="E85" s="73"/>
      <c r="F85" s="72"/>
      <c r="G85" s="72"/>
      <c r="H85" s="97"/>
      <c r="I85" s="134"/>
      <c r="J85" s="229" t="e">
        <f t="shared" si="1"/>
        <v>#DIV/0!</v>
      </c>
    </row>
    <row r="86" spans="1:11" s="37" customFormat="1" ht="30" customHeight="1" thickBot="1">
      <c r="A86" s="28" t="s">
        <v>220</v>
      </c>
      <c r="B86" s="29"/>
      <c r="C86" s="75"/>
      <c r="D86" s="75"/>
      <c r="E86" s="74"/>
      <c r="F86" s="75"/>
      <c r="G86" s="75"/>
      <c r="H86" s="77">
        <v>0</v>
      </c>
      <c r="I86" s="135"/>
      <c r="J86" s="229" t="e">
        <f t="shared" si="1"/>
        <v>#DIV/0!</v>
      </c>
    </row>
    <row r="87" spans="1:11" s="37" customFormat="1" ht="30" customHeight="1" thickBot="1">
      <c r="A87" s="30" t="s">
        <v>92</v>
      </c>
      <c r="B87" s="31" t="s">
        <v>221</v>
      </c>
      <c r="C87" s="79"/>
      <c r="D87" s="79"/>
      <c r="E87" s="163"/>
      <c r="F87" s="79"/>
      <c r="G87" s="79"/>
      <c r="H87" s="98">
        <v>0</v>
      </c>
      <c r="I87" s="137">
        <v>0</v>
      </c>
      <c r="J87" s="229" t="e">
        <f t="shared" si="1"/>
        <v>#DIV/0!</v>
      </c>
    </row>
    <row r="88" spans="1:11" s="37" customFormat="1" ht="30" customHeight="1" thickBot="1">
      <c r="A88" s="30" t="s">
        <v>96</v>
      </c>
      <c r="B88" s="31" t="s">
        <v>222</v>
      </c>
      <c r="C88" s="79" t="s">
        <v>312</v>
      </c>
      <c r="D88" s="79" t="s">
        <v>403</v>
      </c>
      <c r="E88" s="163" t="s">
        <v>311</v>
      </c>
      <c r="F88" s="79" t="s">
        <v>313</v>
      </c>
      <c r="G88" s="79" t="s">
        <v>314</v>
      </c>
      <c r="H88" s="98">
        <v>168000</v>
      </c>
      <c r="I88" s="137">
        <v>168000</v>
      </c>
      <c r="J88" s="229">
        <f t="shared" si="1"/>
        <v>100</v>
      </c>
      <c r="K88" s="131">
        <f>I88</f>
        <v>168000</v>
      </c>
    </row>
    <row r="89" spans="1:11" s="37" customFormat="1" ht="30" customHeight="1" thickBot="1">
      <c r="A89" s="30" t="s">
        <v>100</v>
      </c>
      <c r="B89" s="31" t="s">
        <v>223</v>
      </c>
      <c r="C89" s="79" t="s">
        <v>312</v>
      </c>
      <c r="D89" s="79" t="s">
        <v>403</v>
      </c>
      <c r="E89" s="163" t="s">
        <v>311</v>
      </c>
      <c r="F89" s="79" t="s">
        <v>313</v>
      </c>
      <c r="G89" s="79" t="s">
        <v>314</v>
      </c>
      <c r="H89" s="98">
        <v>30000</v>
      </c>
      <c r="I89" s="137">
        <v>30000</v>
      </c>
      <c r="J89" s="229">
        <f t="shared" si="1"/>
        <v>100</v>
      </c>
      <c r="K89" s="131">
        <f>I89</f>
        <v>30000</v>
      </c>
    </row>
    <row r="90" spans="1:11" s="37" customFormat="1" ht="30" customHeight="1">
      <c r="A90" s="25" t="s">
        <v>103</v>
      </c>
      <c r="B90" s="26" t="s">
        <v>224</v>
      </c>
      <c r="C90" s="80"/>
      <c r="D90" s="80"/>
      <c r="E90" s="81"/>
      <c r="F90" s="80"/>
      <c r="G90" s="80"/>
      <c r="H90" s="96">
        <v>73500</v>
      </c>
      <c r="I90" s="136">
        <f>SUM(I91:I92)</f>
        <v>73500</v>
      </c>
      <c r="J90" s="229">
        <f t="shared" si="1"/>
        <v>100</v>
      </c>
      <c r="K90" s="131">
        <f>I90</f>
        <v>73500</v>
      </c>
    </row>
    <row r="91" spans="1:11" s="37" customFormat="1" ht="30" customHeight="1">
      <c r="A91" s="27" t="s">
        <v>105</v>
      </c>
      <c r="B91" s="16" t="s">
        <v>21</v>
      </c>
      <c r="C91" s="72" t="s">
        <v>312</v>
      </c>
      <c r="D91" s="72" t="s">
        <v>330</v>
      </c>
      <c r="E91" s="73" t="s">
        <v>311</v>
      </c>
      <c r="F91" s="72" t="s">
        <v>313</v>
      </c>
      <c r="G91" s="72" t="s">
        <v>314</v>
      </c>
      <c r="H91" s="76">
        <v>50000</v>
      </c>
      <c r="I91" s="134">
        <v>50000</v>
      </c>
      <c r="J91" s="229">
        <f t="shared" si="1"/>
        <v>100</v>
      </c>
    </row>
    <row r="92" spans="1:11" s="37" customFormat="1" ht="30" customHeight="1" thickBot="1">
      <c r="A92" s="27" t="s">
        <v>107</v>
      </c>
      <c r="B92" s="16" t="s">
        <v>22</v>
      </c>
      <c r="C92" s="72" t="s">
        <v>312</v>
      </c>
      <c r="D92" s="72" t="s">
        <v>461</v>
      </c>
      <c r="E92" s="73" t="s">
        <v>311</v>
      </c>
      <c r="F92" s="72" t="s">
        <v>313</v>
      </c>
      <c r="G92" s="72" t="s">
        <v>314</v>
      </c>
      <c r="H92" s="76">
        <v>23500</v>
      </c>
      <c r="I92" s="134">
        <v>23500</v>
      </c>
      <c r="J92" s="229">
        <f t="shared" si="1"/>
        <v>100</v>
      </c>
    </row>
    <row r="93" spans="1:11" s="37" customFormat="1" ht="30" customHeight="1">
      <c r="A93" s="25" t="s">
        <v>108</v>
      </c>
      <c r="B93" s="26" t="s">
        <v>5</v>
      </c>
      <c r="C93" s="80"/>
      <c r="D93" s="80"/>
      <c r="E93" s="81"/>
      <c r="F93" s="80"/>
      <c r="G93" s="80"/>
      <c r="H93" s="96">
        <v>80000</v>
      </c>
      <c r="I93" s="136">
        <v>80000</v>
      </c>
      <c r="J93" s="229">
        <f t="shared" si="1"/>
        <v>100</v>
      </c>
      <c r="K93" s="131">
        <f>I93</f>
        <v>80000</v>
      </c>
    </row>
    <row r="94" spans="1:11" s="37" customFormat="1" ht="30" customHeight="1" thickBot="1">
      <c r="A94" s="27" t="s">
        <v>110</v>
      </c>
      <c r="B94" s="16" t="s">
        <v>21</v>
      </c>
      <c r="C94" s="75" t="s">
        <v>404</v>
      </c>
      <c r="D94" s="75" t="s">
        <v>405</v>
      </c>
      <c r="E94" s="74" t="s">
        <v>311</v>
      </c>
      <c r="F94" s="75" t="s">
        <v>313</v>
      </c>
      <c r="G94" s="75" t="s">
        <v>314</v>
      </c>
      <c r="H94" s="76">
        <v>80000</v>
      </c>
      <c r="I94" s="134">
        <v>80000</v>
      </c>
      <c r="J94" s="229">
        <f t="shared" si="1"/>
        <v>100</v>
      </c>
    </row>
    <row r="95" spans="1:11" s="37" customFormat="1" ht="30" customHeight="1" thickBot="1">
      <c r="A95" s="30" t="s">
        <v>112</v>
      </c>
      <c r="B95" s="31" t="s">
        <v>227</v>
      </c>
      <c r="C95" s="79" t="s">
        <v>404</v>
      </c>
      <c r="D95" s="79" t="s">
        <v>405</v>
      </c>
      <c r="E95" s="163" t="s">
        <v>311</v>
      </c>
      <c r="F95" s="79" t="s">
        <v>313</v>
      </c>
      <c r="G95" s="79" t="s">
        <v>314</v>
      </c>
      <c r="H95" s="98">
        <v>75000</v>
      </c>
      <c r="I95" s="137">
        <v>75000</v>
      </c>
      <c r="J95" s="229">
        <f t="shared" si="1"/>
        <v>100</v>
      </c>
      <c r="K95" s="131">
        <f>I95</f>
        <v>75000</v>
      </c>
    </row>
    <row r="96" spans="1:11" s="37" customFormat="1" ht="30" customHeight="1">
      <c r="A96" s="25" t="s">
        <v>118</v>
      </c>
      <c r="B96" s="26" t="s">
        <v>228</v>
      </c>
      <c r="C96" s="70" t="s">
        <v>404</v>
      </c>
      <c r="D96" s="70" t="s">
        <v>405</v>
      </c>
      <c r="E96" s="71" t="s">
        <v>311</v>
      </c>
      <c r="F96" s="70" t="s">
        <v>313</v>
      </c>
      <c r="G96" s="70" t="s">
        <v>314</v>
      </c>
      <c r="H96" s="96">
        <v>12000</v>
      </c>
      <c r="I96" s="136">
        <f>SUM(I97)</f>
        <v>12000</v>
      </c>
      <c r="J96" s="229">
        <f t="shared" si="1"/>
        <v>100</v>
      </c>
      <c r="K96" s="131">
        <f>I96</f>
        <v>12000</v>
      </c>
    </row>
    <row r="97" spans="1:11" s="37" customFormat="1" ht="30" customHeight="1" thickBot="1">
      <c r="A97" s="27" t="s">
        <v>120</v>
      </c>
      <c r="B97" s="16" t="s">
        <v>21</v>
      </c>
      <c r="C97" s="72" t="s">
        <v>404</v>
      </c>
      <c r="D97" s="72" t="s">
        <v>405</v>
      </c>
      <c r="E97" s="73" t="s">
        <v>311</v>
      </c>
      <c r="F97" s="72" t="s">
        <v>313</v>
      </c>
      <c r="G97" s="72" t="s">
        <v>314</v>
      </c>
      <c r="H97" s="76">
        <v>12000</v>
      </c>
      <c r="I97" s="134">
        <v>12000</v>
      </c>
      <c r="J97" s="229">
        <f t="shared" si="1"/>
        <v>100</v>
      </c>
    </row>
    <row r="98" spans="1:11" s="37" customFormat="1" ht="30" customHeight="1">
      <c r="A98" s="25" t="s">
        <v>121</v>
      </c>
      <c r="B98" s="26" t="s">
        <v>229</v>
      </c>
      <c r="C98" s="80"/>
      <c r="D98" s="80"/>
      <c r="E98" s="81"/>
      <c r="F98" s="80"/>
      <c r="G98" s="80"/>
      <c r="H98" s="96">
        <v>100000</v>
      </c>
      <c r="I98" s="136">
        <f>SUM(I99)</f>
        <v>100000</v>
      </c>
      <c r="J98" s="229">
        <f t="shared" si="1"/>
        <v>100</v>
      </c>
      <c r="K98" s="131">
        <f>I98</f>
        <v>100000</v>
      </c>
    </row>
    <row r="99" spans="1:11" s="37" customFormat="1" ht="45.75" customHeight="1" thickBot="1">
      <c r="A99" s="28" t="s">
        <v>230</v>
      </c>
      <c r="B99" s="29" t="s">
        <v>147</v>
      </c>
      <c r="C99" s="75" t="s">
        <v>312</v>
      </c>
      <c r="D99" s="75" t="s">
        <v>406</v>
      </c>
      <c r="E99" s="74" t="s">
        <v>311</v>
      </c>
      <c r="F99" s="75" t="s">
        <v>313</v>
      </c>
      <c r="G99" s="75" t="s">
        <v>314</v>
      </c>
      <c r="H99" s="77">
        <v>100000</v>
      </c>
      <c r="I99" s="135">
        <v>100000</v>
      </c>
      <c r="J99" s="229">
        <f t="shared" si="1"/>
        <v>100</v>
      </c>
    </row>
    <row r="100" spans="1:11" s="37" customFormat="1" ht="30" customHeight="1">
      <c r="A100" s="25" t="s">
        <v>122</v>
      </c>
      <c r="B100" s="26" t="s">
        <v>231</v>
      </c>
      <c r="C100" s="80"/>
      <c r="D100" s="80"/>
      <c r="E100" s="81"/>
      <c r="F100" s="80"/>
      <c r="G100" s="80"/>
      <c r="H100" s="96">
        <v>73100</v>
      </c>
      <c r="I100" s="138">
        <f>SUM(I101:I106)</f>
        <v>63110</v>
      </c>
      <c r="J100" s="229">
        <f t="shared" si="1"/>
        <v>86.333789329685359</v>
      </c>
      <c r="K100" s="131">
        <f>I100</f>
        <v>63110</v>
      </c>
    </row>
    <row r="101" spans="1:11" s="37" customFormat="1" ht="30" customHeight="1">
      <c r="A101" s="27" t="s">
        <v>232</v>
      </c>
      <c r="B101" s="16" t="s">
        <v>233</v>
      </c>
      <c r="C101" s="72" t="s">
        <v>312</v>
      </c>
      <c r="D101" s="72" t="s">
        <v>316</v>
      </c>
      <c r="E101" s="73" t="s">
        <v>311</v>
      </c>
      <c r="F101" s="72" t="s">
        <v>313</v>
      </c>
      <c r="G101" s="72" t="s">
        <v>314</v>
      </c>
      <c r="H101" s="76">
        <v>5000</v>
      </c>
      <c r="I101" s="134">
        <v>5000</v>
      </c>
      <c r="J101" s="229">
        <f t="shared" si="1"/>
        <v>100</v>
      </c>
    </row>
    <row r="102" spans="1:11" s="37" customFormat="1" ht="30" customHeight="1">
      <c r="A102" s="27" t="s">
        <v>234</v>
      </c>
      <c r="B102" s="16" t="s">
        <v>20</v>
      </c>
      <c r="C102" s="72"/>
      <c r="D102" s="72"/>
      <c r="E102" s="73"/>
      <c r="F102" s="72"/>
      <c r="G102" s="72"/>
      <c r="H102" s="76">
        <v>0</v>
      </c>
      <c r="I102" s="134">
        <v>0</v>
      </c>
      <c r="J102" s="229" t="e">
        <f t="shared" si="1"/>
        <v>#DIV/0!</v>
      </c>
    </row>
    <row r="103" spans="1:11" s="37" customFormat="1" ht="30" customHeight="1">
      <c r="A103" s="27" t="s">
        <v>235</v>
      </c>
      <c r="B103" s="16" t="s">
        <v>147</v>
      </c>
      <c r="C103" s="72" t="s">
        <v>404</v>
      </c>
      <c r="D103" s="72" t="s">
        <v>405</v>
      </c>
      <c r="E103" s="73" t="s">
        <v>311</v>
      </c>
      <c r="F103" s="72" t="s">
        <v>313</v>
      </c>
      <c r="G103" s="72" t="s">
        <v>314</v>
      </c>
      <c r="H103" s="76">
        <v>10000</v>
      </c>
      <c r="I103" s="134">
        <v>8200</v>
      </c>
      <c r="J103" s="229">
        <f t="shared" si="1"/>
        <v>82</v>
      </c>
    </row>
    <row r="104" spans="1:11" s="37" customFormat="1" ht="30" customHeight="1">
      <c r="A104" s="27" t="s">
        <v>236</v>
      </c>
      <c r="B104" s="16" t="s">
        <v>145</v>
      </c>
      <c r="C104" s="82"/>
      <c r="D104" s="83"/>
      <c r="E104" s="83"/>
      <c r="F104" s="83"/>
      <c r="G104" s="84"/>
      <c r="H104" s="104">
        <v>2500</v>
      </c>
      <c r="I104" s="134">
        <v>0</v>
      </c>
      <c r="J104" s="229">
        <f t="shared" si="1"/>
        <v>0</v>
      </c>
    </row>
    <row r="105" spans="1:11" s="37" customFormat="1" ht="30" customHeight="1">
      <c r="A105" s="27" t="s">
        <v>237</v>
      </c>
      <c r="B105" s="16" t="s">
        <v>238</v>
      </c>
      <c r="C105" s="72" t="s">
        <v>312</v>
      </c>
      <c r="D105" s="72" t="s">
        <v>462</v>
      </c>
      <c r="E105" s="73" t="s">
        <v>311</v>
      </c>
      <c r="F105" s="72" t="s">
        <v>313</v>
      </c>
      <c r="G105" s="72" t="s">
        <v>314</v>
      </c>
      <c r="H105" s="76">
        <v>25000</v>
      </c>
      <c r="I105" s="134">
        <v>25000</v>
      </c>
      <c r="J105" s="229">
        <f t="shared" si="1"/>
        <v>100</v>
      </c>
    </row>
    <row r="106" spans="1:11" s="37" customFormat="1" ht="30" customHeight="1" thickBot="1">
      <c r="A106" s="28" t="s">
        <v>239</v>
      </c>
      <c r="B106" s="29" t="s">
        <v>176</v>
      </c>
      <c r="C106" s="157" t="s">
        <v>326</v>
      </c>
      <c r="D106" s="75" t="s">
        <v>328</v>
      </c>
      <c r="E106" s="74" t="s">
        <v>311</v>
      </c>
      <c r="F106" s="75" t="s">
        <v>313</v>
      </c>
      <c r="G106" s="75" t="s">
        <v>314</v>
      </c>
      <c r="H106" s="77">
        <v>30600</v>
      </c>
      <c r="I106" s="135">
        <v>24910</v>
      </c>
      <c r="J106" s="229">
        <f t="shared" si="1"/>
        <v>81.40522875816994</v>
      </c>
    </row>
    <row r="107" spans="1:11" s="37" customFormat="1" ht="30" customHeight="1" thickBot="1">
      <c r="A107" s="30" t="s">
        <v>123</v>
      </c>
      <c r="B107" s="31" t="s">
        <v>240</v>
      </c>
      <c r="C107" s="79" t="s">
        <v>445</v>
      </c>
      <c r="D107" s="79" t="s">
        <v>446</v>
      </c>
      <c r="E107" s="163" t="s">
        <v>311</v>
      </c>
      <c r="F107" s="79" t="s">
        <v>313</v>
      </c>
      <c r="G107" s="79" t="s">
        <v>314</v>
      </c>
      <c r="H107" s="98">
        <v>180000</v>
      </c>
      <c r="I107" s="137">
        <v>179991.38</v>
      </c>
      <c r="J107" s="229">
        <f t="shared" si="1"/>
        <v>99.995211111111118</v>
      </c>
      <c r="K107" s="131">
        <f>I107</f>
        <v>179991.38</v>
      </c>
    </row>
    <row r="108" spans="1:11" s="37" customFormat="1" ht="30" customHeight="1">
      <c r="A108" s="25" t="s">
        <v>124</v>
      </c>
      <c r="B108" s="26" t="s">
        <v>241</v>
      </c>
      <c r="C108" s="166"/>
      <c r="D108" s="80"/>
      <c r="E108" s="85"/>
      <c r="F108" s="85"/>
      <c r="G108" s="85"/>
      <c r="H108" s="96">
        <v>59080</v>
      </c>
      <c r="I108" s="136">
        <f>SUM(I109:I114)</f>
        <v>53929.53</v>
      </c>
      <c r="J108" s="229">
        <f t="shared" si="1"/>
        <v>91.282210561949896</v>
      </c>
      <c r="K108" s="131">
        <f>I108</f>
        <v>53929.53</v>
      </c>
    </row>
    <row r="109" spans="1:11" s="37" customFormat="1" ht="30" customHeight="1">
      <c r="A109" s="27" t="s">
        <v>242</v>
      </c>
      <c r="B109" s="16" t="s">
        <v>147</v>
      </c>
      <c r="C109" s="72" t="s">
        <v>404</v>
      </c>
      <c r="D109" s="72" t="s">
        <v>405</v>
      </c>
      <c r="E109" s="73" t="s">
        <v>311</v>
      </c>
      <c r="F109" s="72" t="s">
        <v>313</v>
      </c>
      <c r="G109" s="106" t="s">
        <v>314</v>
      </c>
      <c r="H109" s="76">
        <v>10000</v>
      </c>
      <c r="I109" s="134">
        <v>10000</v>
      </c>
      <c r="J109" s="229">
        <f t="shared" si="1"/>
        <v>100</v>
      </c>
    </row>
    <row r="110" spans="1:11" s="37" customFormat="1" ht="30" customHeight="1">
      <c r="A110" s="27" t="s">
        <v>243</v>
      </c>
      <c r="B110" s="16" t="s">
        <v>145</v>
      </c>
      <c r="C110" s="82"/>
      <c r="D110" s="83"/>
      <c r="E110" s="83"/>
      <c r="F110" s="83"/>
      <c r="G110" s="83"/>
      <c r="H110" s="76">
        <v>5000</v>
      </c>
      <c r="I110" s="134">
        <v>0</v>
      </c>
      <c r="J110" s="229">
        <f t="shared" si="1"/>
        <v>0</v>
      </c>
    </row>
    <row r="111" spans="1:11" s="37" customFormat="1" ht="30" customHeight="1">
      <c r="A111" s="27" t="s">
        <v>244</v>
      </c>
      <c r="B111" s="16" t="s">
        <v>20</v>
      </c>
      <c r="C111" s="72"/>
      <c r="D111" s="72"/>
      <c r="E111" s="73"/>
      <c r="F111" s="72"/>
      <c r="G111" s="72"/>
      <c r="H111" s="76">
        <v>0</v>
      </c>
      <c r="I111" s="134">
        <v>0</v>
      </c>
      <c r="J111" s="229" t="e">
        <f t="shared" si="1"/>
        <v>#DIV/0!</v>
      </c>
    </row>
    <row r="112" spans="1:11" s="37" customFormat="1" ht="30" customHeight="1">
      <c r="A112" s="27" t="s">
        <v>245</v>
      </c>
      <c r="B112" s="167" t="s">
        <v>168</v>
      </c>
      <c r="C112" s="72" t="s">
        <v>312</v>
      </c>
      <c r="D112" s="72" t="s">
        <v>316</v>
      </c>
      <c r="E112" s="73" t="s">
        <v>311</v>
      </c>
      <c r="F112" s="72" t="s">
        <v>313</v>
      </c>
      <c r="G112" s="72" t="s">
        <v>314</v>
      </c>
      <c r="H112" s="76">
        <v>7200</v>
      </c>
      <c r="I112" s="134">
        <v>7200</v>
      </c>
      <c r="J112" s="229">
        <f t="shared" si="1"/>
        <v>100</v>
      </c>
    </row>
    <row r="113" spans="1:11" s="37" customFormat="1" ht="30" customHeight="1">
      <c r="A113" s="27" t="s">
        <v>246</v>
      </c>
      <c r="B113" s="16" t="s">
        <v>159</v>
      </c>
      <c r="C113" s="105" t="s">
        <v>393</v>
      </c>
      <c r="D113" s="93" t="s">
        <v>398</v>
      </c>
      <c r="E113" s="106" t="s">
        <v>311</v>
      </c>
      <c r="F113" s="106" t="s">
        <v>313</v>
      </c>
      <c r="G113" s="106" t="s">
        <v>314</v>
      </c>
      <c r="H113" s="122">
        <v>4880</v>
      </c>
      <c r="I113" s="134">
        <v>4859.53</v>
      </c>
      <c r="J113" s="229">
        <f t="shared" si="1"/>
        <v>99.580532786885243</v>
      </c>
    </row>
    <row r="114" spans="1:11" s="37" customFormat="1" ht="30" customHeight="1" thickBot="1">
      <c r="A114" s="28" t="s">
        <v>247</v>
      </c>
      <c r="B114" s="29" t="s">
        <v>176</v>
      </c>
      <c r="C114" s="75" t="s">
        <v>326</v>
      </c>
      <c r="D114" s="75" t="s">
        <v>328</v>
      </c>
      <c r="E114" s="74" t="s">
        <v>311</v>
      </c>
      <c r="F114" s="75" t="s">
        <v>313</v>
      </c>
      <c r="G114" s="75" t="s">
        <v>314</v>
      </c>
      <c r="H114" s="77">
        <v>32000</v>
      </c>
      <c r="I114" s="135">
        <v>31870</v>
      </c>
      <c r="J114" s="229">
        <f t="shared" si="1"/>
        <v>99.59375</v>
      </c>
    </row>
    <row r="115" spans="1:11" s="37" customFormat="1" ht="30" customHeight="1">
      <c r="A115" s="25" t="s">
        <v>126</v>
      </c>
      <c r="B115" s="26" t="s">
        <v>248</v>
      </c>
      <c r="C115" s="80"/>
      <c r="D115" s="80"/>
      <c r="E115" s="81"/>
      <c r="F115" s="80"/>
      <c r="G115" s="80"/>
      <c r="H115" s="96">
        <v>24900</v>
      </c>
      <c r="I115" s="136">
        <f>SUM(I116:I120)</f>
        <v>22200</v>
      </c>
      <c r="J115" s="229">
        <f t="shared" si="1"/>
        <v>89.156626506024097</v>
      </c>
      <c r="K115" s="131">
        <f>I115</f>
        <v>22200</v>
      </c>
    </row>
    <row r="116" spans="1:11" s="37" customFormat="1" ht="30" customHeight="1">
      <c r="A116" s="27" t="s">
        <v>249</v>
      </c>
      <c r="B116" s="16" t="s">
        <v>20</v>
      </c>
      <c r="C116" s="72"/>
      <c r="D116" s="72"/>
      <c r="E116" s="73"/>
      <c r="F116" s="72"/>
      <c r="G116" s="72"/>
      <c r="H116" s="76">
        <v>0</v>
      </c>
      <c r="I116" s="134">
        <v>0</v>
      </c>
      <c r="J116" s="229" t="e">
        <f t="shared" si="1"/>
        <v>#DIV/0!</v>
      </c>
    </row>
    <row r="117" spans="1:11" s="37" customFormat="1" ht="30" customHeight="1">
      <c r="A117" s="27" t="s">
        <v>250</v>
      </c>
      <c r="B117" s="16" t="s">
        <v>251</v>
      </c>
      <c r="C117" s="105" t="s">
        <v>312</v>
      </c>
      <c r="D117" s="165" t="s">
        <v>316</v>
      </c>
      <c r="E117" s="106" t="s">
        <v>311</v>
      </c>
      <c r="F117" s="106" t="s">
        <v>313</v>
      </c>
      <c r="G117" s="106" t="s">
        <v>314</v>
      </c>
      <c r="H117" s="168">
        <v>5000</v>
      </c>
      <c r="I117" s="134">
        <v>5000</v>
      </c>
      <c r="J117" s="229">
        <f t="shared" si="1"/>
        <v>100</v>
      </c>
    </row>
    <row r="118" spans="1:11" s="37" customFormat="1" ht="30" customHeight="1">
      <c r="A118" s="27" t="s">
        <v>252</v>
      </c>
      <c r="B118" s="16" t="s">
        <v>145</v>
      </c>
      <c r="C118" s="82"/>
      <c r="D118" s="83"/>
      <c r="E118" s="83"/>
      <c r="F118" s="83"/>
      <c r="G118" s="83"/>
      <c r="H118" s="122">
        <v>2500</v>
      </c>
      <c r="I118" s="134">
        <v>0</v>
      </c>
      <c r="J118" s="229">
        <f t="shared" si="1"/>
        <v>0</v>
      </c>
    </row>
    <row r="119" spans="1:11" s="37" customFormat="1" ht="30" customHeight="1">
      <c r="A119" s="27" t="s">
        <v>253</v>
      </c>
      <c r="B119" s="16" t="s">
        <v>147</v>
      </c>
      <c r="C119" s="72" t="s">
        <v>404</v>
      </c>
      <c r="D119" s="72" t="s">
        <v>405</v>
      </c>
      <c r="E119" s="73" t="s">
        <v>311</v>
      </c>
      <c r="F119" s="72" t="s">
        <v>313</v>
      </c>
      <c r="G119" s="106" t="s">
        <v>314</v>
      </c>
      <c r="H119" s="122">
        <v>10000</v>
      </c>
      <c r="I119" s="134">
        <v>10000</v>
      </c>
      <c r="J119" s="229">
        <f t="shared" si="1"/>
        <v>100</v>
      </c>
    </row>
    <row r="120" spans="1:11" s="37" customFormat="1" ht="30" customHeight="1" thickBot="1">
      <c r="A120" s="28" t="s">
        <v>254</v>
      </c>
      <c r="B120" s="29" t="s">
        <v>176</v>
      </c>
      <c r="C120" s="169" t="s">
        <v>326</v>
      </c>
      <c r="D120" s="160" t="s">
        <v>328</v>
      </c>
      <c r="E120" s="170" t="s">
        <v>311</v>
      </c>
      <c r="F120" s="170" t="s">
        <v>313</v>
      </c>
      <c r="G120" s="170" t="s">
        <v>314</v>
      </c>
      <c r="H120" s="171">
        <v>7400</v>
      </c>
      <c r="I120" s="135">
        <v>7200</v>
      </c>
      <c r="J120" s="229">
        <f t="shared" si="1"/>
        <v>97.297297297297305</v>
      </c>
    </row>
    <row r="121" spans="1:11" s="37" customFormat="1" ht="30" customHeight="1" thickBot="1">
      <c r="A121" s="30" t="s">
        <v>128</v>
      </c>
      <c r="B121" s="31" t="s">
        <v>255</v>
      </c>
      <c r="C121" s="150"/>
      <c r="D121" s="151"/>
      <c r="E121" s="151"/>
      <c r="F121" s="151"/>
      <c r="G121" s="151"/>
      <c r="H121" s="99">
        <v>0</v>
      </c>
      <c r="I121" s="137">
        <v>0</v>
      </c>
      <c r="J121" s="229" t="e">
        <f t="shared" si="1"/>
        <v>#DIV/0!</v>
      </c>
      <c r="K121" s="131">
        <f>I121</f>
        <v>0</v>
      </c>
    </row>
    <row r="122" spans="1:11" s="37" customFormat="1" ht="30" customHeight="1">
      <c r="A122" s="25" t="s">
        <v>130</v>
      </c>
      <c r="B122" s="26" t="s">
        <v>6</v>
      </c>
      <c r="C122" s="80"/>
      <c r="D122" s="80"/>
      <c r="E122" s="81"/>
      <c r="F122" s="80"/>
      <c r="G122" s="80"/>
      <c r="H122" s="96">
        <v>5000</v>
      </c>
      <c r="I122" s="136">
        <f>SUM(I123)</f>
        <v>0</v>
      </c>
      <c r="J122" s="229">
        <f t="shared" si="1"/>
        <v>0</v>
      </c>
      <c r="K122" s="131">
        <f>I122</f>
        <v>0</v>
      </c>
    </row>
    <row r="123" spans="1:11" s="37" customFormat="1" ht="30" customHeight="1" thickBot="1">
      <c r="A123" s="28" t="s">
        <v>256</v>
      </c>
      <c r="B123" s="29" t="s">
        <v>205</v>
      </c>
      <c r="C123" s="75"/>
      <c r="D123" s="75"/>
      <c r="E123" s="74"/>
      <c r="F123" s="75"/>
      <c r="G123" s="75"/>
      <c r="H123" s="77">
        <v>5000</v>
      </c>
      <c r="I123" s="135">
        <v>0</v>
      </c>
      <c r="J123" s="229">
        <f t="shared" si="1"/>
        <v>0</v>
      </c>
    </row>
    <row r="124" spans="1:11" s="37" customFormat="1" ht="30" customHeight="1">
      <c r="A124" s="25" t="s">
        <v>132</v>
      </c>
      <c r="B124" s="26" t="s">
        <v>257</v>
      </c>
      <c r="C124" s="80"/>
      <c r="D124" s="80"/>
      <c r="E124" s="81"/>
      <c r="F124" s="80"/>
      <c r="G124" s="80"/>
      <c r="H124" s="96">
        <v>312500</v>
      </c>
      <c r="I124" s="136">
        <f>SUM(I125:I127)</f>
        <v>234201.60000000001</v>
      </c>
      <c r="J124" s="229">
        <f t="shared" si="1"/>
        <v>74.944512000000003</v>
      </c>
      <c r="K124" s="131">
        <f>I124</f>
        <v>234201.60000000001</v>
      </c>
    </row>
    <row r="125" spans="1:11" s="37" customFormat="1" ht="30" customHeight="1">
      <c r="A125" s="27" t="s">
        <v>258</v>
      </c>
      <c r="B125" s="16" t="s">
        <v>147</v>
      </c>
      <c r="C125" s="72" t="s">
        <v>404</v>
      </c>
      <c r="D125" s="72" t="s">
        <v>405</v>
      </c>
      <c r="E125" s="73" t="s">
        <v>311</v>
      </c>
      <c r="F125" s="72" t="s">
        <v>313</v>
      </c>
      <c r="G125" s="106" t="s">
        <v>314</v>
      </c>
      <c r="H125" s="172">
        <v>10000</v>
      </c>
      <c r="I125" s="134">
        <v>8200</v>
      </c>
      <c r="J125" s="229">
        <f t="shared" si="1"/>
        <v>82</v>
      </c>
    </row>
    <row r="126" spans="1:11" s="37" customFormat="1" ht="30" customHeight="1">
      <c r="A126" s="27" t="s">
        <v>225</v>
      </c>
      <c r="B126" s="16" t="s">
        <v>145</v>
      </c>
      <c r="C126" s="82"/>
      <c r="D126" s="83"/>
      <c r="E126" s="83"/>
      <c r="F126" s="83"/>
      <c r="G126" s="83"/>
      <c r="H126" s="122">
        <v>2500</v>
      </c>
      <c r="I126" s="134">
        <v>0</v>
      </c>
      <c r="J126" s="229">
        <f t="shared" si="1"/>
        <v>0</v>
      </c>
    </row>
    <row r="127" spans="1:11" s="37" customFormat="1" ht="30" customHeight="1" thickBot="1">
      <c r="A127" s="28" t="s">
        <v>226</v>
      </c>
      <c r="B127" s="29" t="s">
        <v>259</v>
      </c>
      <c r="C127" s="72" t="s">
        <v>464</v>
      </c>
      <c r="D127" s="72" t="s">
        <v>463</v>
      </c>
      <c r="E127" s="73" t="s">
        <v>311</v>
      </c>
      <c r="F127" s="72" t="s">
        <v>313</v>
      </c>
      <c r="G127" s="106" t="s">
        <v>314</v>
      </c>
      <c r="H127" s="171">
        <v>300000</v>
      </c>
      <c r="I127" s="135">
        <v>226001.6</v>
      </c>
      <c r="J127" s="229">
        <f t="shared" si="1"/>
        <v>75.333866666666665</v>
      </c>
    </row>
    <row r="128" spans="1:11" s="37" customFormat="1" ht="30" customHeight="1">
      <c r="A128" s="25" t="s">
        <v>134</v>
      </c>
      <c r="B128" s="26" t="s">
        <v>260</v>
      </c>
      <c r="C128" s="86"/>
      <c r="D128" s="85"/>
      <c r="E128" s="85"/>
      <c r="F128" s="85"/>
      <c r="G128" s="85"/>
      <c r="H128" s="149">
        <v>121550</v>
      </c>
      <c r="I128" s="136">
        <f>SUM(I129:I136)</f>
        <v>120657.08</v>
      </c>
      <c r="J128" s="229">
        <f t="shared" si="1"/>
        <v>99.26538872891814</v>
      </c>
      <c r="K128" s="131">
        <f>I128</f>
        <v>120657.08</v>
      </c>
    </row>
    <row r="129" spans="1:11" s="37" customFormat="1" ht="30" customHeight="1">
      <c r="A129" s="27" t="s">
        <v>261</v>
      </c>
      <c r="B129" s="16" t="s">
        <v>159</v>
      </c>
      <c r="C129" s="105" t="s">
        <v>393</v>
      </c>
      <c r="D129" s="93" t="s">
        <v>398</v>
      </c>
      <c r="E129" s="106" t="s">
        <v>311</v>
      </c>
      <c r="F129" s="106" t="s">
        <v>313</v>
      </c>
      <c r="G129" s="106" t="s">
        <v>314</v>
      </c>
      <c r="H129" s="122">
        <v>9500</v>
      </c>
      <c r="I129" s="134">
        <v>9497.08</v>
      </c>
      <c r="J129" s="229">
        <f t="shared" si="1"/>
        <v>99.969263157894744</v>
      </c>
    </row>
    <row r="130" spans="1:11" s="37" customFormat="1" ht="30" customHeight="1">
      <c r="A130" s="27" t="s">
        <v>262</v>
      </c>
      <c r="B130" s="16" t="s">
        <v>263</v>
      </c>
      <c r="C130" s="87"/>
      <c r="D130" s="88"/>
      <c r="E130" s="83"/>
      <c r="F130" s="83"/>
      <c r="G130" s="83"/>
      <c r="H130" s="122">
        <v>300</v>
      </c>
      <c r="I130" s="134">
        <v>0</v>
      </c>
      <c r="J130" s="229">
        <f t="shared" si="1"/>
        <v>0</v>
      </c>
    </row>
    <row r="131" spans="1:11" s="37" customFormat="1" ht="30" customHeight="1">
      <c r="A131" s="27" t="s">
        <v>264</v>
      </c>
      <c r="B131" s="16" t="s">
        <v>265</v>
      </c>
      <c r="C131" s="158" t="s">
        <v>312</v>
      </c>
      <c r="D131" s="93" t="s">
        <v>465</v>
      </c>
      <c r="E131" s="93" t="s">
        <v>311</v>
      </c>
      <c r="F131" s="93" t="s">
        <v>313</v>
      </c>
      <c r="G131" s="93" t="s">
        <v>314</v>
      </c>
      <c r="H131" s="122">
        <v>10000</v>
      </c>
      <c r="I131" s="134">
        <v>10000</v>
      </c>
      <c r="J131" s="229">
        <f t="shared" si="1"/>
        <v>100</v>
      </c>
    </row>
    <row r="132" spans="1:11" s="37" customFormat="1" ht="30" customHeight="1">
      <c r="A132" s="27" t="s">
        <v>266</v>
      </c>
      <c r="B132" s="16" t="s">
        <v>147</v>
      </c>
      <c r="C132" s="72" t="s">
        <v>404</v>
      </c>
      <c r="D132" s="72" t="s">
        <v>405</v>
      </c>
      <c r="E132" s="73" t="s">
        <v>311</v>
      </c>
      <c r="F132" s="72" t="s">
        <v>313</v>
      </c>
      <c r="G132" s="72" t="s">
        <v>314</v>
      </c>
      <c r="H132" s="76">
        <v>6750</v>
      </c>
      <c r="I132" s="134">
        <v>6750</v>
      </c>
      <c r="J132" s="229">
        <f t="shared" si="1"/>
        <v>100</v>
      </c>
    </row>
    <row r="133" spans="1:11" s="37" customFormat="1" ht="30" customHeight="1">
      <c r="A133" s="27" t="s">
        <v>267</v>
      </c>
      <c r="B133" s="16" t="s">
        <v>205</v>
      </c>
      <c r="C133" s="158" t="s">
        <v>312</v>
      </c>
      <c r="D133" s="93" t="s">
        <v>466</v>
      </c>
      <c r="E133" s="93" t="s">
        <v>311</v>
      </c>
      <c r="F133" s="93" t="s">
        <v>313</v>
      </c>
      <c r="G133" s="93" t="s">
        <v>314</v>
      </c>
      <c r="H133" s="211">
        <v>5000</v>
      </c>
      <c r="I133" s="134">
        <v>5000</v>
      </c>
      <c r="J133" s="229">
        <f t="shared" si="1"/>
        <v>100</v>
      </c>
    </row>
    <row r="134" spans="1:11" s="37" customFormat="1" ht="30" customHeight="1">
      <c r="A134" s="27" t="s">
        <v>268</v>
      </c>
      <c r="B134" s="16" t="s">
        <v>467</v>
      </c>
      <c r="C134" s="72" t="s">
        <v>321</v>
      </c>
      <c r="D134" s="72" t="s">
        <v>322</v>
      </c>
      <c r="E134" s="73" t="s">
        <v>311</v>
      </c>
      <c r="F134" s="72" t="s">
        <v>313</v>
      </c>
      <c r="G134" s="72" t="s">
        <v>314</v>
      </c>
      <c r="H134" s="76">
        <v>5000</v>
      </c>
      <c r="I134" s="134">
        <v>4410</v>
      </c>
      <c r="J134" s="229">
        <f t="shared" si="1"/>
        <v>88.2</v>
      </c>
    </row>
    <row r="135" spans="1:11" s="37" customFormat="1" ht="30" customHeight="1">
      <c r="A135" s="27" t="s">
        <v>269</v>
      </c>
      <c r="B135" s="16" t="s">
        <v>270</v>
      </c>
      <c r="C135" s="158" t="s">
        <v>312</v>
      </c>
      <c r="D135" s="93" t="s">
        <v>468</v>
      </c>
      <c r="E135" s="93" t="s">
        <v>311</v>
      </c>
      <c r="F135" s="93" t="s">
        <v>313</v>
      </c>
      <c r="G135" s="93" t="s">
        <v>314</v>
      </c>
      <c r="H135" s="104">
        <v>15000</v>
      </c>
      <c r="I135" s="134">
        <v>15000</v>
      </c>
      <c r="J135" s="229">
        <f t="shared" si="1"/>
        <v>100</v>
      </c>
    </row>
    <row r="136" spans="1:11" s="37" customFormat="1" ht="30" customHeight="1" thickBot="1">
      <c r="A136" s="221" t="s">
        <v>378</v>
      </c>
      <c r="B136" s="204" t="s">
        <v>379</v>
      </c>
      <c r="C136" s="158" t="s">
        <v>312</v>
      </c>
      <c r="D136" s="93" t="s">
        <v>469</v>
      </c>
      <c r="E136" s="93" t="s">
        <v>311</v>
      </c>
      <c r="F136" s="93" t="s">
        <v>313</v>
      </c>
      <c r="G136" s="93" t="s">
        <v>314</v>
      </c>
      <c r="H136" s="212">
        <v>70000</v>
      </c>
      <c r="I136" s="208">
        <v>70000</v>
      </c>
      <c r="J136" s="229">
        <f t="shared" si="1"/>
        <v>100</v>
      </c>
    </row>
    <row r="137" spans="1:11" s="37" customFormat="1" ht="30" customHeight="1">
      <c r="A137" s="209" t="s">
        <v>152</v>
      </c>
      <c r="B137" s="26" t="s">
        <v>7</v>
      </c>
      <c r="C137" s="86"/>
      <c r="D137" s="85"/>
      <c r="E137" s="85"/>
      <c r="F137" s="85"/>
      <c r="G137" s="85"/>
      <c r="H137" s="149">
        <f>SUM(H138:H139)</f>
        <v>1844700</v>
      </c>
      <c r="I137" s="136">
        <f>SUM(I138:I139)</f>
        <v>1714400</v>
      </c>
      <c r="J137" s="229">
        <f t="shared" ref="J137:J200" si="2">I137/H137*100</f>
        <v>92.93652084349759</v>
      </c>
      <c r="K137" s="131">
        <f>I137</f>
        <v>1714400</v>
      </c>
    </row>
    <row r="138" spans="1:11" s="37" customFormat="1" ht="30" customHeight="1">
      <c r="A138" s="27"/>
      <c r="B138" s="32"/>
      <c r="C138" s="213"/>
      <c r="D138" s="214"/>
      <c r="E138" s="214"/>
      <c r="F138" s="214"/>
      <c r="G138" s="214"/>
      <c r="H138" s="122">
        <v>1600000</v>
      </c>
      <c r="I138" s="134">
        <v>1600000</v>
      </c>
      <c r="J138" s="229">
        <f t="shared" si="2"/>
        <v>100</v>
      </c>
    </row>
    <row r="139" spans="1:11" s="37" customFormat="1" ht="30" customHeight="1" thickBot="1">
      <c r="A139" s="28"/>
      <c r="B139" s="29" t="s">
        <v>89</v>
      </c>
      <c r="C139" s="75"/>
      <c r="D139" s="75"/>
      <c r="E139" s="74"/>
      <c r="F139" s="75"/>
      <c r="G139" s="75"/>
      <c r="H139" s="77">
        <v>244700</v>
      </c>
      <c r="I139" s="135">
        <v>114400</v>
      </c>
      <c r="J139" s="229">
        <f t="shared" si="2"/>
        <v>46.751123825091952</v>
      </c>
    </row>
    <row r="140" spans="1:11" s="37" customFormat="1" ht="30" customHeight="1">
      <c r="A140" s="25" t="s">
        <v>136</v>
      </c>
      <c r="B140" s="26" t="s">
        <v>8</v>
      </c>
      <c r="C140" s="89"/>
      <c r="D140" s="90"/>
      <c r="E140" s="90"/>
      <c r="F140" s="90"/>
      <c r="G140" s="90"/>
      <c r="H140" s="149">
        <v>13000</v>
      </c>
      <c r="I140" s="136">
        <f>SUM(I141:I142)</f>
        <v>13000</v>
      </c>
      <c r="J140" s="229">
        <f t="shared" si="2"/>
        <v>100</v>
      </c>
      <c r="K140" s="131">
        <f>I140</f>
        <v>13000</v>
      </c>
    </row>
    <row r="141" spans="1:11" s="37" customFormat="1" ht="30" customHeight="1">
      <c r="A141" s="27" t="s">
        <v>271</v>
      </c>
      <c r="B141" s="16" t="s">
        <v>147</v>
      </c>
      <c r="C141" s="72" t="s">
        <v>404</v>
      </c>
      <c r="D141" s="72" t="s">
        <v>405</v>
      </c>
      <c r="E141" s="73" t="s">
        <v>311</v>
      </c>
      <c r="F141" s="72" t="s">
        <v>313</v>
      </c>
      <c r="G141" s="72" t="s">
        <v>314</v>
      </c>
      <c r="H141" s="76">
        <v>10000</v>
      </c>
      <c r="I141" s="134">
        <v>10000</v>
      </c>
      <c r="J141" s="229">
        <f t="shared" si="2"/>
        <v>100</v>
      </c>
    </row>
    <row r="142" spans="1:11" s="37" customFormat="1" ht="30" customHeight="1" thickBot="1">
      <c r="A142" s="28" t="s">
        <v>272</v>
      </c>
      <c r="B142" s="29" t="s">
        <v>174</v>
      </c>
      <c r="C142" s="75" t="s">
        <v>312</v>
      </c>
      <c r="D142" s="160" t="s">
        <v>316</v>
      </c>
      <c r="E142" s="160" t="s">
        <v>311</v>
      </c>
      <c r="F142" s="160" t="s">
        <v>313</v>
      </c>
      <c r="G142" s="160" t="s">
        <v>314</v>
      </c>
      <c r="H142" s="171">
        <v>3000</v>
      </c>
      <c r="I142" s="135">
        <v>3000</v>
      </c>
      <c r="J142" s="229">
        <f t="shared" si="2"/>
        <v>100</v>
      </c>
    </row>
    <row r="143" spans="1:11" s="37" customFormat="1" ht="30" customHeight="1">
      <c r="A143" s="25" t="s">
        <v>138</v>
      </c>
      <c r="B143" s="26" t="s">
        <v>273</v>
      </c>
      <c r="C143" s="80"/>
      <c r="D143" s="80"/>
      <c r="E143" s="81"/>
      <c r="F143" s="80"/>
      <c r="G143" s="80"/>
      <c r="H143" s="96">
        <v>42500</v>
      </c>
      <c r="I143" s="136">
        <f>SUM(I144:I145)</f>
        <v>42399.1</v>
      </c>
      <c r="J143" s="229">
        <f t="shared" si="2"/>
        <v>99.762588235294118</v>
      </c>
      <c r="K143" s="131">
        <f>I143</f>
        <v>42399.1</v>
      </c>
    </row>
    <row r="144" spans="1:11" s="37" customFormat="1" ht="37.5" customHeight="1">
      <c r="A144" s="27" t="s">
        <v>274</v>
      </c>
      <c r="B144" s="16" t="s">
        <v>275</v>
      </c>
      <c r="C144" s="72" t="s">
        <v>312</v>
      </c>
      <c r="D144" s="93" t="s">
        <v>470</v>
      </c>
      <c r="E144" s="93" t="s">
        <v>311</v>
      </c>
      <c r="F144" s="93" t="s">
        <v>313</v>
      </c>
      <c r="G144" s="93" t="s">
        <v>314</v>
      </c>
      <c r="H144" s="122">
        <v>15000</v>
      </c>
      <c r="I144" s="134">
        <v>15000</v>
      </c>
      <c r="J144" s="229">
        <f t="shared" si="2"/>
        <v>100</v>
      </c>
    </row>
    <row r="145" spans="1:15" s="37" customFormat="1" ht="30" customHeight="1" thickBot="1">
      <c r="A145" s="28" t="s">
        <v>276</v>
      </c>
      <c r="B145" s="29" t="s">
        <v>471</v>
      </c>
      <c r="C145" s="75" t="s">
        <v>331</v>
      </c>
      <c r="D145" s="75" t="s">
        <v>332</v>
      </c>
      <c r="E145" s="74" t="s">
        <v>311</v>
      </c>
      <c r="F145" s="75" t="s">
        <v>313</v>
      </c>
      <c r="G145" s="75" t="s">
        <v>314</v>
      </c>
      <c r="H145" s="77">
        <v>27500</v>
      </c>
      <c r="I145" s="135">
        <v>27399.1</v>
      </c>
      <c r="J145" s="229">
        <f t="shared" si="2"/>
        <v>99.63309090909091</v>
      </c>
    </row>
    <row r="146" spans="1:15" s="37" customFormat="1" ht="39.75" customHeight="1" thickBot="1">
      <c r="A146" s="30" t="s">
        <v>140</v>
      </c>
      <c r="B146" s="31" t="s">
        <v>277</v>
      </c>
      <c r="C146" s="91"/>
      <c r="D146" s="92"/>
      <c r="E146" s="92"/>
      <c r="F146" s="92"/>
      <c r="G146" s="92"/>
      <c r="H146" s="125">
        <v>5000</v>
      </c>
      <c r="I146" s="137">
        <v>0</v>
      </c>
      <c r="J146" s="229">
        <f t="shared" si="2"/>
        <v>0</v>
      </c>
      <c r="K146" s="131">
        <f t="shared" ref="K146:K155" si="3">I146</f>
        <v>0</v>
      </c>
    </row>
    <row r="147" spans="1:15" s="37" customFormat="1" ht="30" customHeight="1" thickBot="1">
      <c r="A147" s="30" t="s">
        <v>278</v>
      </c>
      <c r="B147" s="31" t="s">
        <v>279</v>
      </c>
      <c r="C147" s="79" t="s">
        <v>407</v>
      </c>
      <c r="D147" s="79" t="s">
        <v>409</v>
      </c>
      <c r="E147" s="163" t="s">
        <v>311</v>
      </c>
      <c r="F147" s="79" t="s">
        <v>313</v>
      </c>
      <c r="G147" s="79" t="s">
        <v>314</v>
      </c>
      <c r="H147" s="98">
        <v>9900</v>
      </c>
      <c r="I147" s="137">
        <v>9850</v>
      </c>
      <c r="J147" s="229">
        <f t="shared" si="2"/>
        <v>99.494949494949495</v>
      </c>
      <c r="K147" s="131">
        <f t="shared" si="3"/>
        <v>9850</v>
      </c>
    </row>
    <row r="148" spans="1:15" s="37" customFormat="1" ht="30" customHeight="1" thickBot="1">
      <c r="A148" s="30" t="s">
        <v>280</v>
      </c>
      <c r="B148" s="31" t="s">
        <v>281</v>
      </c>
      <c r="C148" s="75" t="s">
        <v>312</v>
      </c>
      <c r="D148" s="160" t="s">
        <v>510</v>
      </c>
      <c r="E148" s="160" t="s">
        <v>311</v>
      </c>
      <c r="F148" s="160" t="s">
        <v>313</v>
      </c>
      <c r="G148" s="160" t="s">
        <v>314</v>
      </c>
      <c r="H148" s="125">
        <v>200000</v>
      </c>
      <c r="I148" s="137">
        <v>144150</v>
      </c>
      <c r="J148" s="229">
        <f t="shared" si="2"/>
        <v>72.075000000000003</v>
      </c>
      <c r="K148" s="131">
        <f t="shared" si="3"/>
        <v>144150</v>
      </c>
    </row>
    <row r="149" spans="1:15" s="37" customFormat="1" ht="30" customHeight="1" thickBot="1">
      <c r="A149" s="30" t="s">
        <v>282</v>
      </c>
      <c r="B149" s="31" t="s">
        <v>283</v>
      </c>
      <c r="C149" s="79" t="s">
        <v>312</v>
      </c>
      <c r="D149" s="79" t="s">
        <v>472</v>
      </c>
      <c r="E149" s="163" t="s">
        <v>311</v>
      </c>
      <c r="F149" s="79" t="s">
        <v>313</v>
      </c>
      <c r="G149" s="79" t="s">
        <v>314</v>
      </c>
      <c r="H149" s="98">
        <v>50000</v>
      </c>
      <c r="I149" s="137">
        <v>50000</v>
      </c>
      <c r="J149" s="229">
        <f t="shared" si="2"/>
        <v>100</v>
      </c>
      <c r="K149" s="131">
        <f t="shared" si="3"/>
        <v>50000</v>
      </c>
    </row>
    <row r="150" spans="1:15" s="37" customFormat="1" ht="30" customHeight="1" thickBot="1">
      <c r="A150" s="30" t="s">
        <v>284</v>
      </c>
      <c r="B150" s="31" t="s">
        <v>285</v>
      </c>
      <c r="C150" s="79" t="s">
        <v>312</v>
      </c>
      <c r="D150" s="79" t="s">
        <v>473</v>
      </c>
      <c r="E150" s="163" t="s">
        <v>311</v>
      </c>
      <c r="F150" s="79" t="s">
        <v>313</v>
      </c>
      <c r="G150" s="79" t="s">
        <v>314</v>
      </c>
      <c r="H150" s="125">
        <v>98000</v>
      </c>
      <c r="I150" s="137">
        <v>98000</v>
      </c>
      <c r="J150" s="229">
        <f t="shared" si="2"/>
        <v>100</v>
      </c>
      <c r="K150" s="131">
        <f t="shared" si="3"/>
        <v>98000</v>
      </c>
    </row>
    <row r="151" spans="1:15" s="37" customFormat="1" ht="30" customHeight="1" thickBot="1">
      <c r="A151" s="30" t="s">
        <v>361</v>
      </c>
      <c r="B151" s="31" t="s">
        <v>362</v>
      </c>
      <c r="C151" s="173" t="s">
        <v>312</v>
      </c>
      <c r="D151" s="109" t="s">
        <v>408</v>
      </c>
      <c r="E151" s="174" t="s">
        <v>311</v>
      </c>
      <c r="F151" s="174" t="s">
        <v>313</v>
      </c>
      <c r="G151" s="174" t="s">
        <v>314</v>
      </c>
      <c r="H151" s="125">
        <v>34500</v>
      </c>
      <c r="I151" s="137">
        <v>34331</v>
      </c>
      <c r="J151" s="229">
        <f t="shared" si="2"/>
        <v>99.510144927536231</v>
      </c>
      <c r="K151" s="131">
        <f t="shared" si="3"/>
        <v>34331</v>
      </c>
    </row>
    <row r="152" spans="1:15" s="37" customFormat="1" ht="63.75" customHeight="1" thickBot="1">
      <c r="A152" s="30" t="s">
        <v>414</v>
      </c>
      <c r="B152" s="31" t="s">
        <v>411</v>
      </c>
      <c r="C152" s="173" t="s">
        <v>312</v>
      </c>
      <c r="D152" s="174" t="s">
        <v>410</v>
      </c>
      <c r="E152" s="174" t="s">
        <v>311</v>
      </c>
      <c r="F152" s="174" t="s">
        <v>313</v>
      </c>
      <c r="G152" s="174" t="s">
        <v>314</v>
      </c>
      <c r="H152" s="125">
        <v>40000</v>
      </c>
      <c r="I152" s="137">
        <v>39600</v>
      </c>
      <c r="J152" s="229">
        <f t="shared" si="2"/>
        <v>99</v>
      </c>
      <c r="K152" s="131">
        <f t="shared" si="3"/>
        <v>39600</v>
      </c>
    </row>
    <row r="153" spans="1:15" s="37" customFormat="1" ht="42" customHeight="1" thickBot="1">
      <c r="A153" s="30" t="s">
        <v>415</v>
      </c>
      <c r="B153" s="31" t="s">
        <v>412</v>
      </c>
      <c r="C153" s="79" t="s">
        <v>475</v>
      </c>
      <c r="D153" s="109" t="s">
        <v>474</v>
      </c>
      <c r="E153" s="174" t="s">
        <v>311</v>
      </c>
      <c r="F153" s="174" t="s">
        <v>313</v>
      </c>
      <c r="G153" s="174" t="s">
        <v>314</v>
      </c>
      <c r="H153" s="125">
        <v>970000</v>
      </c>
      <c r="I153" s="137">
        <v>901064.33</v>
      </c>
      <c r="J153" s="229">
        <f t="shared" si="2"/>
        <v>92.893229896907215</v>
      </c>
      <c r="K153" s="131">
        <f t="shared" si="3"/>
        <v>901064.33</v>
      </c>
    </row>
    <row r="154" spans="1:15" s="37" customFormat="1" ht="42" customHeight="1" thickBot="1">
      <c r="A154" s="30" t="s">
        <v>448</v>
      </c>
      <c r="B154" s="31" t="s">
        <v>449</v>
      </c>
      <c r="C154" s="173" t="s">
        <v>312</v>
      </c>
      <c r="D154" s="109" t="s">
        <v>476</v>
      </c>
      <c r="E154" s="174" t="s">
        <v>311</v>
      </c>
      <c r="F154" s="174" t="s">
        <v>313</v>
      </c>
      <c r="G154" s="174" t="s">
        <v>314</v>
      </c>
      <c r="H154" s="125">
        <v>58400</v>
      </c>
      <c r="I154" s="137">
        <v>58400</v>
      </c>
      <c r="J154" s="229">
        <f t="shared" si="2"/>
        <v>100</v>
      </c>
      <c r="K154" s="131">
        <f t="shared" si="3"/>
        <v>58400</v>
      </c>
    </row>
    <row r="155" spans="1:15" s="37" customFormat="1" ht="42" customHeight="1" thickBot="1">
      <c r="A155" s="30" t="s">
        <v>450</v>
      </c>
      <c r="B155" s="31" t="s">
        <v>451</v>
      </c>
      <c r="C155" s="152"/>
      <c r="D155" s="109"/>
      <c r="E155" s="153"/>
      <c r="F155" s="153"/>
      <c r="G155" s="153"/>
      <c r="H155" s="125">
        <v>246500</v>
      </c>
      <c r="I155" s="137">
        <v>0</v>
      </c>
      <c r="J155" s="229">
        <f t="shared" si="2"/>
        <v>0</v>
      </c>
      <c r="K155" s="131">
        <f t="shared" si="3"/>
        <v>0</v>
      </c>
    </row>
    <row r="156" spans="1:15" s="37" customFormat="1" ht="30" customHeight="1" thickBot="1">
      <c r="A156" s="30"/>
      <c r="B156" s="31" t="s">
        <v>307</v>
      </c>
      <c r="C156" s="91"/>
      <c r="D156" s="92"/>
      <c r="E156" s="92"/>
      <c r="F156" s="92"/>
      <c r="G156" s="92"/>
      <c r="H156" s="125">
        <f>H8+H14+H17+H22+H30+H35+H37+H39+H40+H41+H49+H56+H57+H60+H62+H68+H72+H78+H81+H83+H87+H88+H89+H90+H93+H95+H96+H98+H100+H107+H108+H115+H121+H122+H124+H128+H137+H140+H143+H146+H147+H148+H149+H150+H151+H152+H153+H154+H155</f>
        <v>7807250</v>
      </c>
      <c r="I156" s="137">
        <f>SUM(I8+I14+I17+I22+I30+I35+I37+I39+I40+I41+I49+I56+I57+I60+I62+I68+I72+I78+I81+I83+I87+I88+I89+I90+I93+I95+I96+I98+I100+I107+I108+I115+I121+I122+I124+I128+I137+I140+I143+I146+I147+I148+I149+I150+I151+I152+I153+I154+I67)</f>
        <v>7184242</v>
      </c>
      <c r="J156" s="229">
        <f t="shared" si="2"/>
        <v>92.020135130807901</v>
      </c>
      <c r="K156" s="131">
        <f>SUM(K8:K155)</f>
        <v>7184242</v>
      </c>
      <c r="L156" s="131">
        <f>K156-I156</f>
        <v>0</v>
      </c>
    </row>
    <row r="157" spans="1:15" ht="24" customHeight="1">
      <c r="A157" s="272" t="s">
        <v>287</v>
      </c>
      <c r="B157" s="273"/>
      <c r="C157" s="273"/>
      <c r="D157" s="273"/>
      <c r="E157" s="273"/>
      <c r="F157" s="273"/>
      <c r="G157" s="273"/>
      <c r="H157" s="273"/>
      <c r="I157" s="273"/>
      <c r="J157" s="274"/>
      <c r="K157" s="58"/>
      <c r="L157" s="58"/>
      <c r="M157" s="58"/>
      <c r="N157" s="58"/>
      <c r="O157" s="37"/>
    </row>
    <row r="158" spans="1:15" ht="30" customHeight="1">
      <c r="A158" s="27"/>
      <c r="B158" s="16" t="s">
        <v>288</v>
      </c>
      <c r="C158" s="180"/>
      <c r="D158" s="181"/>
      <c r="E158" s="181"/>
      <c r="F158" s="181"/>
      <c r="G158" s="181"/>
      <c r="H158" s="141">
        <v>9174780.3000000007</v>
      </c>
      <c r="I158" s="141">
        <v>9163430.2100000009</v>
      </c>
      <c r="J158" s="229">
        <f t="shared" si="2"/>
        <v>99.876290334712422</v>
      </c>
      <c r="K158" s="131">
        <f>I158</f>
        <v>9163430.2100000009</v>
      </c>
      <c r="L158" s="37"/>
      <c r="M158" s="37"/>
      <c r="N158" s="37"/>
      <c r="O158" s="37"/>
    </row>
    <row r="159" spans="1:15" ht="30" customHeight="1">
      <c r="A159" s="27"/>
      <c r="B159" s="182" t="s">
        <v>452</v>
      </c>
      <c r="C159" s="180"/>
      <c r="D159" s="181"/>
      <c r="E159" s="181"/>
      <c r="F159" s="181"/>
      <c r="G159" s="181"/>
      <c r="H159" s="141">
        <v>2242909</v>
      </c>
      <c r="I159" s="141">
        <v>2242909</v>
      </c>
      <c r="J159" s="229">
        <f t="shared" si="2"/>
        <v>100</v>
      </c>
      <c r="K159" s="131">
        <f t="shared" ref="K159:K172" si="4">I159</f>
        <v>2242909</v>
      </c>
      <c r="L159" s="37"/>
      <c r="M159" s="37"/>
      <c r="N159" s="37"/>
      <c r="O159" s="37"/>
    </row>
    <row r="160" spans="1:15" ht="30" customHeight="1">
      <c r="A160" s="27"/>
      <c r="B160" s="16" t="s">
        <v>289</v>
      </c>
      <c r="C160" s="180"/>
      <c r="D160" s="181"/>
      <c r="E160" s="181"/>
      <c r="F160" s="181"/>
      <c r="G160" s="181"/>
      <c r="H160" s="141">
        <v>168660</v>
      </c>
      <c r="I160" s="141">
        <v>58440.06</v>
      </c>
      <c r="J160" s="229">
        <f t="shared" si="2"/>
        <v>34.649626467449309</v>
      </c>
      <c r="K160" s="131">
        <f t="shared" si="4"/>
        <v>58440.06</v>
      </c>
      <c r="L160" s="37"/>
      <c r="M160" s="37"/>
      <c r="N160" s="37"/>
      <c r="O160" s="37"/>
    </row>
    <row r="161" spans="1:15" ht="30" customHeight="1">
      <c r="A161" s="27"/>
      <c r="B161" s="16" t="s">
        <v>290</v>
      </c>
      <c r="C161" s="8"/>
      <c r="D161" s="1"/>
      <c r="E161" s="2"/>
      <c r="F161" s="1"/>
      <c r="G161" s="1"/>
      <c r="H161" s="200">
        <v>2718703.7</v>
      </c>
      <c r="I161" s="141">
        <v>2714064</v>
      </c>
      <c r="J161" s="229">
        <f t="shared" si="2"/>
        <v>99.829341461520798</v>
      </c>
      <c r="K161" s="131">
        <f t="shared" si="4"/>
        <v>2714064</v>
      </c>
      <c r="L161" s="37"/>
      <c r="M161" s="37"/>
      <c r="N161" s="37"/>
      <c r="O161" s="37"/>
    </row>
    <row r="162" spans="1:15" ht="30" customHeight="1">
      <c r="A162" s="27"/>
      <c r="B162" s="16" t="s">
        <v>453</v>
      </c>
      <c r="C162" s="8"/>
      <c r="D162" s="1"/>
      <c r="E162" s="2"/>
      <c r="F162" s="1"/>
      <c r="G162" s="1"/>
      <c r="H162" s="200">
        <v>633091</v>
      </c>
      <c r="I162" s="141">
        <v>629294.86</v>
      </c>
      <c r="J162" s="229">
        <f t="shared" si="2"/>
        <v>99.4003800401522</v>
      </c>
      <c r="K162" s="131">
        <f t="shared" si="4"/>
        <v>629294.86</v>
      </c>
      <c r="L162" s="37"/>
      <c r="M162" s="37"/>
      <c r="N162" s="37"/>
      <c r="O162" s="37"/>
    </row>
    <row r="163" spans="1:15" ht="30" customHeight="1">
      <c r="A163" s="27"/>
      <c r="B163" s="16" t="s">
        <v>291</v>
      </c>
      <c r="C163" s="180"/>
      <c r="D163" s="181"/>
      <c r="E163" s="181"/>
      <c r="F163" s="181"/>
      <c r="G163" s="181"/>
      <c r="H163" s="141">
        <v>50936</v>
      </c>
      <c r="I163" s="141">
        <v>13918.72</v>
      </c>
      <c r="J163" s="229">
        <f t="shared" si="2"/>
        <v>27.325899167582847</v>
      </c>
      <c r="K163" s="131">
        <f t="shared" si="4"/>
        <v>13918.72</v>
      </c>
      <c r="L163" s="37"/>
      <c r="M163" s="37"/>
      <c r="N163" s="37"/>
      <c r="O163" s="37"/>
    </row>
    <row r="164" spans="1:15" ht="30" customHeight="1">
      <c r="A164" s="27"/>
      <c r="B164" s="16" t="s">
        <v>288</v>
      </c>
      <c r="C164" s="180"/>
      <c r="D164" s="181"/>
      <c r="E164" s="181"/>
      <c r="F164" s="181"/>
      <c r="G164" s="181"/>
      <c r="H164" s="141">
        <v>552227</v>
      </c>
      <c r="I164" s="141">
        <v>552227</v>
      </c>
      <c r="J164" s="229">
        <f t="shared" si="2"/>
        <v>100</v>
      </c>
      <c r="K164" s="131">
        <f t="shared" si="4"/>
        <v>552227</v>
      </c>
      <c r="L164" s="37"/>
      <c r="M164" s="37"/>
      <c r="N164" s="37"/>
      <c r="O164" s="37"/>
    </row>
    <row r="165" spans="1:15" ht="30" customHeight="1">
      <c r="A165" s="27"/>
      <c r="B165" s="16" t="s">
        <v>290</v>
      </c>
      <c r="C165" s="180"/>
      <c r="D165" s="181"/>
      <c r="E165" s="181"/>
      <c r="F165" s="181"/>
      <c r="G165" s="181"/>
      <c r="H165" s="141">
        <v>166773</v>
      </c>
      <c r="I165" s="141">
        <v>166773</v>
      </c>
      <c r="J165" s="229">
        <f t="shared" si="2"/>
        <v>100</v>
      </c>
      <c r="K165" s="131">
        <f t="shared" si="4"/>
        <v>166773</v>
      </c>
      <c r="L165" s="37"/>
      <c r="M165" s="37"/>
      <c r="N165" s="37"/>
      <c r="O165" s="37"/>
    </row>
    <row r="166" spans="1:15" ht="30" customHeight="1">
      <c r="A166" s="27"/>
      <c r="B166" s="16" t="s">
        <v>292</v>
      </c>
      <c r="C166" s="8"/>
      <c r="D166" s="1"/>
      <c r="E166" s="2"/>
      <c r="F166" s="1"/>
      <c r="G166" s="1"/>
      <c r="H166" s="200">
        <v>3000</v>
      </c>
      <c r="I166" s="141">
        <v>845</v>
      </c>
      <c r="J166" s="229">
        <f t="shared" si="2"/>
        <v>28.166666666666668</v>
      </c>
      <c r="K166" s="131">
        <f t="shared" si="4"/>
        <v>845</v>
      </c>
      <c r="L166" s="37"/>
      <c r="M166" s="37"/>
      <c r="N166" s="37"/>
      <c r="O166" s="37"/>
    </row>
    <row r="167" spans="1:15" ht="30" customHeight="1">
      <c r="A167" s="27"/>
      <c r="B167" s="16" t="s">
        <v>293</v>
      </c>
      <c r="C167" s="72" t="s">
        <v>312</v>
      </c>
      <c r="D167" s="93" t="s">
        <v>333</v>
      </c>
      <c r="E167" s="93" t="s">
        <v>481</v>
      </c>
      <c r="F167" s="93" t="s">
        <v>313</v>
      </c>
      <c r="G167" s="106" t="s">
        <v>314</v>
      </c>
      <c r="H167" s="141">
        <v>3759600</v>
      </c>
      <c r="I167" s="141">
        <v>3759600</v>
      </c>
      <c r="J167" s="229">
        <f t="shared" si="2"/>
        <v>100</v>
      </c>
      <c r="K167" s="131">
        <f t="shared" si="4"/>
        <v>3759600</v>
      </c>
      <c r="L167" s="37"/>
      <c r="M167" s="37"/>
      <c r="N167" s="37"/>
      <c r="O167" s="37"/>
    </row>
    <row r="168" spans="1:15" ht="30" customHeight="1">
      <c r="A168" s="27"/>
      <c r="B168" s="16" t="s">
        <v>294</v>
      </c>
      <c r="C168" s="8"/>
      <c r="D168" s="1"/>
      <c r="E168" s="2"/>
      <c r="F168" s="1"/>
      <c r="G168" s="1"/>
      <c r="H168" s="200">
        <v>20000</v>
      </c>
      <c r="I168" s="141">
        <v>0</v>
      </c>
      <c r="J168" s="229">
        <f t="shared" si="2"/>
        <v>0</v>
      </c>
      <c r="K168" s="131">
        <f t="shared" si="4"/>
        <v>0</v>
      </c>
      <c r="L168" s="37"/>
      <c r="M168" s="37"/>
      <c r="N168" s="37"/>
      <c r="O168" s="37"/>
    </row>
    <row r="169" spans="1:15" ht="30" customHeight="1">
      <c r="A169" s="27"/>
      <c r="B169" s="16" t="s">
        <v>370</v>
      </c>
      <c r="C169" s="8"/>
      <c r="D169" s="1"/>
      <c r="E169" s="2"/>
      <c r="F169" s="1"/>
      <c r="G169" s="1"/>
      <c r="H169" s="200">
        <v>0</v>
      </c>
      <c r="I169" s="141">
        <v>0</v>
      </c>
      <c r="J169" s="229" t="e">
        <f t="shared" si="2"/>
        <v>#DIV/0!</v>
      </c>
      <c r="K169" s="131">
        <f t="shared" si="4"/>
        <v>0</v>
      </c>
      <c r="L169" s="37"/>
      <c r="M169" s="37"/>
      <c r="N169" s="37"/>
      <c r="O169" s="37"/>
    </row>
    <row r="170" spans="1:15" ht="30" customHeight="1">
      <c r="A170" s="27"/>
      <c r="B170" s="16" t="s">
        <v>371</v>
      </c>
      <c r="C170" s="8"/>
      <c r="D170" s="1"/>
      <c r="E170" s="2"/>
      <c r="F170" s="1"/>
      <c r="G170" s="1"/>
      <c r="H170" s="200">
        <v>150000</v>
      </c>
      <c r="I170" s="141">
        <v>0</v>
      </c>
      <c r="J170" s="229">
        <f t="shared" si="2"/>
        <v>0</v>
      </c>
      <c r="K170" s="131">
        <f t="shared" si="4"/>
        <v>0</v>
      </c>
      <c r="L170" s="37"/>
      <c r="M170" s="37"/>
      <c r="N170" s="37"/>
      <c r="O170" s="37"/>
    </row>
    <row r="171" spans="1:15" ht="36" customHeight="1">
      <c r="A171" s="27"/>
      <c r="B171" s="16" t="s">
        <v>23</v>
      </c>
      <c r="C171" s="72" t="s">
        <v>312</v>
      </c>
      <c r="D171" s="93" t="s">
        <v>482</v>
      </c>
      <c r="E171" s="106" t="s">
        <v>311</v>
      </c>
      <c r="F171" s="106" t="s">
        <v>313</v>
      </c>
      <c r="G171" s="106" t="s">
        <v>314</v>
      </c>
      <c r="H171" s="141">
        <v>50000</v>
      </c>
      <c r="I171" s="141">
        <v>49583</v>
      </c>
      <c r="J171" s="229">
        <f t="shared" si="2"/>
        <v>99.165999999999997</v>
      </c>
      <c r="K171" s="131">
        <f t="shared" si="4"/>
        <v>49583</v>
      </c>
      <c r="L171" s="37"/>
      <c r="M171" s="37"/>
      <c r="N171" s="37"/>
      <c r="O171" s="37"/>
    </row>
    <row r="172" spans="1:15" ht="50.25" customHeight="1">
      <c r="A172" s="27"/>
      <c r="B172" s="182" t="s">
        <v>456</v>
      </c>
      <c r="C172" s="72" t="s">
        <v>478</v>
      </c>
      <c r="D172" s="93" t="s">
        <v>477</v>
      </c>
      <c r="E172" s="106" t="s">
        <v>311</v>
      </c>
      <c r="F172" s="106" t="s">
        <v>313</v>
      </c>
      <c r="G172" s="106" t="s">
        <v>314</v>
      </c>
      <c r="H172" s="141">
        <v>196000</v>
      </c>
      <c r="I172" s="141">
        <v>191838.14</v>
      </c>
      <c r="J172" s="229">
        <f t="shared" si="2"/>
        <v>97.876602040816323</v>
      </c>
      <c r="K172" s="131">
        <f t="shared" si="4"/>
        <v>191838.14</v>
      </c>
      <c r="L172" s="37"/>
      <c r="M172" s="37"/>
      <c r="N172" s="37"/>
      <c r="O172" s="37"/>
    </row>
    <row r="173" spans="1:15" ht="27" customHeight="1">
      <c r="A173" s="242"/>
      <c r="B173" s="244" t="s">
        <v>372</v>
      </c>
      <c r="C173" s="248"/>
      <c r="D173" s="249"/>
      <c r="E173" s="249"/>
      <c r="F173" s="249"/>
      <c r="G173" s="250"/>
      <c r="H173" s="227">
        <v>700000</v>
      </c>
      <c r="I173" s="143">
        <f>SUM(I174:I181)</f>
        <v>694916.03999999992</v>
      </c>
      <c r="J173" s="229">
        <f t="shared" si="2"/>
        <v>99.273719999999983</v>
      </c>
      <c r="K173" s="131">
        <f>I173</f>
        <v>694916.03999999992</v>
      </c>
      <c r="L173" s="37"/>
      <c r="M173" s="37"/>
      <c r="N173" s="37"/>
      <c r="O173" s="37"/>
    </row>
    <row r="174" spans="1:15" ht="32.25" customHeight="1">
      <c r="A174" s="247"/>
      <c r="B174" s="245"/>
      <c r="C174" s="105" t="s">
        <v>312</v>
      </c>
      <c r="D174" s="93" t="s">
        <v>490</v>
      </c>
      <c r="E174" s="106" t="s">
        <v>311</v>
      </c>
      <c r="F174" s="106" t="s">
        <v>313</v>
      </c>
      <c r="G174" s="106" t="s">
        <v>314</v>
      </c>
      <c r="H174" s="285"/>
      <c r="I174" s="141">
        <v>55000</v>
      </c>
      <c r="J174" s="229" t="e">
        <f t="shared" si="2"/>
        <v>#DIV/0!</v>
      </c>
      <c r="K174" s="37"/>
      <c r="L174" s="37"/>
      <c r="M174" s="37"/>
      <c r="N174" s="37"/>
      <c r="O174" s="37"/>
    </row>
    <row r="175" spans="1:15" ht="27.75" customHeight="1">
      <c r="A175" s="247"/>
      <c r="B175" s="245"/>
      <c r="C175" s="105" t="s">
        <v>312</v>
      </c>
      <c r="D175" s="93" t="s">
        <v>484</v>
      </c>
      <c r="E175" s="106" t="s">
        <v>311</v>
      </c>
      <c r="F175" s="106" t="s">
        <v>313</v>
      </c>
      <c r="G175" s="106" t="s">
        <v>314</v>
      </c>
      <c r="H175" s="286"/>
      <c r="I175" s="141">
        <v>6550</v>
      </c>
      <c r="J175" s="229" t="e">
        <f t="shared" si="2"/>
        <v>#DIV/0!</v>
      </c>
      <c r="K175" s="37"/>
      <c r="L175" s="37"/>
      <c r="M175" s="37"/>
      <c r="N175" s="37"/>
      <c r="O175" s="37"/>
    </row>
    <row r="176" spans="1:15" ht="27.75" customHeight="1">
      <c r="A176" s="247"/>
      <c r="B176" s="245"/>
      <c r="C176" s="105" t="s">
        <v>312</v>
      </c>
      <c r="D176" s="93" t="s">
        <v>485</v>
      </c>
      <c r="E176" s="106" t="s">
        <v>311</v>
      </c>
      <c r="F176" s="106" t="s">
        <v>313</v>
      </c>
      <c r="G176" s="106" t="s">
        <v>314</v>
      </c>
      <c r="H176" s="286"/>
      <c r="I176" s="141">
        <v>54898</v>
      </c>
      <c r="J176" s="229" t="e">
        <f t="shared" si="2"/>
        <v>#DIV/0!</v>
      </c>
      <c r="K176" s="37"/>
      <c r="L176" s="37"/>
      <c r="M176" s="37"/>
      <c r="N176" s="37"/>
      <c r="O176" s="37"/>
    </row>
    <row r="177" spans="1:15" ht="27.75" customHeight="1">
      <c r="A177" s="247"/>
      <c r="B177" s="245"/>
      <c r="C177" s="105" t="s">
        <v>312</v>
      </c>
      <c r="D177" s="93" t="s">
        <v>486</v>
      </c>
      <c r="E177" s="106" t="s">
        <v>311</v>
      </c>
      <c r="F177" s="106" t="s">
        <v>313</v>
      </c>
      <c r="G177" s="106" t="s">
        <v>314</v>
      </c>
      <c r="H177" s="286"/>
      <c r="I177" s="141">
        <v>84100</v>
      </c>
      <c r="J177" s="229" t="e">
        <f t="shared" si="2"/>
        <v>#DIV/0!</v>
      </c>
      <c r="K177" s="37"/>
      <c r="L177" s="37"/>
      <c r="M177" s="37"/>
      <c r="N177" s="37"/>
      <c r="O177" s="37"/>
    </row>
    <row r="178" spans="1:15" ht="27.75" customHeight="1">
      <c r="A178" s="247"/>
      <c r="B178" s="245"/>
      <c r="C178" s="105" t="s">
        <v>312</v>
      </c>
      <c r="D178" s="93" t="s">
        <v>487</v>
      </c>
      <c r="E178" s="106" t="s">
        <v>311</v>
      </c>
      <c r="F178" s="106" t="s">
        <v>313</v>
      </c>
      <c r="G178" s="106" t="s">
        <v>314</v>
      </c>
      <c r="H178" s="286"/>
      <c r="I178" s="141">
        <v>27500</v>
      </c>
      <c r="J178" s="229" t="e">
        <f t="shared" si="2"/>
        <v>#DIV/0!</v>
      </c>
      <c r="K178" s="37"/>
      <c r="L178" s="37"/>
      <c r="M178" s="37"/>
      <c r="N178" s="37"/>
      <c r="O178" s="37"/>
    </row>
    <row r="179" spans="1:15" ht="27.75" customHeight="1">
      <c r="A179" s="247"/>
      <c r="B179" s="245"/>
      <c r="C179" s="105" t="s">
        <v>312</v>
      </c>
      <c r="D179" s="93" t="s">
        <v>488</v>
      </c>
      <c r="E179" s="106" t="s">
        <v>311</v>
      </c>
      <c r="F179" s="106" t="s">
        <v>313</v>
      </c>
      <c r="G179" s="106" t="s">
        <v>314</v>
      </c>
      <c r="H179" s="286"/>
      <c r="I179" s="141">
        <v>169310</v>
      </c>
      <c r="J179" s="229" t="e">
        <f t="shared" si="2"/>
        <v>#DIV/0!</v>
      </c>
      <c r="K179" s="37"/>
      <c r="L179" s="37"/>
      <c r="M179" s="37"/>
      <c r="N179" s="37"/>
      <c r="O179" s="37"/>
    </row>
    <row r="180" spans="1:15" ht="27.75" customHeight="1">
      <c r="A180" s="247"/>
      <c r="B180" s="245"/>
      <c r="C180" s="105" t="s">
        <v>492</v>
      </c>
      <c r="D180" s="93" t="s">
        <v>489</v>
      </c>
      <c r="E180" s="106" t="s">
        <v>311</v>
      </c>
      <c r="F180" s="106" t="s">
        <v>313</v>
      </c>
      <c r="G180" s="106" t="s">
        <v>314</v>
      </c>
      <c r="H180" s="286"/>
      <c r="I180" s="141">
        <v>206643.7</v>
      </c>
      <c r="J180" s="229" t="e">
        <f t="shared" si="2"/>
        <v>#DIV/0!</v>
      </c>
      <c r="K180" s="37"/>
      <c r="L180" s="37"/>
      <c r="M180" s="37"/>
      <c r="N180" s="37"/>
      <c r="O180" s="37"/>
    </row>
    <row r="181" spans="1:15" ht="28.5" customHeight="1">
      <c r="A181" s="243"/>
      <c r="B181" s="246"/>
      <c r="C181" s="105" t="s">
        <v>312</v>
      </c>
      <c r="D181" s="93" t="s">
        <v>491</v>
      </c>
      <c r="E181" s="106" t="s">
        <v>311</v>
      </c>
      <c r="F181" s="106" t="s">
        <v>313</v>
      </c>
      <c r="G181" s="106" t="s">
        <v>314</v>
      </c>
      <c r="H181" s="287"/>
      <c r="I181" s="141">
        <v>90914.34</v>
      </c>
      <c r="J181" s="229" t="e">
        <f t="shared" si="2"/>
        <v>#DIV/0!</v>
      </c>
      <c r="K181" s="37"/>
      <c r="L181" s="37"/>
      <c r="M181" s="37"/>
      <c r="N181" s="37"/>
      <c r="O181" s="37"/>
    </row>
    <row r="182" spans="1:15" ht="30" customHeight="1">
      <c r="A182" s="27"/>
      <c r="B182" s="16" t="s">
        <v>295</v>
      </c>
      <c r="C182" s="8"/>
      <c r="D182" s="1"/>
      <c r="E182" s="2"/>
      <c r="F182" s="1"/>
      <c r="G182" s="1"/>
      <c r="H182" s="200">
        <v>77935</v>
      </c>
      <c r="I182" s="143">
        <v>0</v>
      </c>
      <c r="J182" s="229">
        <f t="shared" si="2"/>
        <v>0</v>
      </c>
      <c r="K182" s="131">
        <f>I182</f>
        <v>0</v>
      </c>
      <c r="L182" s="37"/>
      <c r="M182" s="37"/>
      <c r="N182" s="37"/>
      <c r="O182" s="37"/>
    </row>
    <row r="183" spans="1:15" ht="38.25" customHeight="1">
      <c r="A183" s="27"/>
      <c r="B183" s="16" t="s">
        <v>292</v>
      </c>
      <c r="C183" s="72" t="s">
        <v>312</v>
      </c>
      <c r="D183" s="93" t="s">
        <v>416</v>
      </c>
      <c r="E183" s="93" t="s">
        <v>311</v>
      </c>
      <c r="F183" s="93" t="s">
        <v>313</v>
      </c>
      <c r="G183" s="93" t="s">
        <v>314</v>
      </c>
      <c r="H183" s="141">
        <v>20000</v>
      </c>
      <c r="I183" s="141">
        <v>14047.71</v>
      </c>
      <c r="J183" s="229">
        <f t="shared" si="2"/>
        <v>70.238550000000004</v>
      </c>
      <c r="K183" s="131">
        <f t="shared" ref="K183:K188" si="5">I183</f>
        <v>14047.71</v>
      </c>
      <c r="L183" s="37"/>
      <c r="M183" s="37"/>
      <c r="N183" s="37"/>
      <c r="O183" s="37"/>
    </row>
    <row r="184" spans="1:15" ht="30" customHeight="1">
      <c r="A184" s="27"/>
      <c r="B184" s="16" t="s">
        <v>373</v>
      </c>
      <c r="C184" s="72" t="s">
        <v>312</v>
      </c>
      <c r="D184" s="93" t="s">
        <v>479</v>
      </c>
      <c r="E184" s="106" t="s">
        <v>311</v>
      </c>
      <c r="F184" s="106" t="s">
        <v>313</v>
      </c>
      <c r="G184" s="106" t="s">
        <v>314</v>
      </c>
      <c r="H184" s="141">
        <v>81000</v>
      </c>
      <c r="I184" s="141">
        <v>81000</v>
      </c>
      <c r="J184" s="229">
        <f t="shared" si="2"/>
        <v>100</v>
      </c>
      <c r="K184" s="131">
        <f t="shared" si="5"/>
        <v>81000</v>
      </c>
      <c r="L184" s="37"/>
      <c r="M184" s="37"/>
      <c r="N184" s="37"/>
      <c r="O184" s="37"/>
    </row>
    <row r="185" spans="1:15" ht="30" customHeight="1">
      <c r="A185" s="27"/>
      <c r="B185" s="16" t="s">
        <v>296</v>
      </c>
      <c r="C185" s="8"/>
      <c r="D185" s="1"/>
      <c r="E185" s="2"/>
      <c r="F185" s="1"/>
      <c r="G185" s="1"/>
      <c r="H185" s="200">
        <v>1300</v>
      </c>
      <c r="I185" s="141">
        <v>0</v>
      </c>
      <c r="J185" s="229">
        <f t="shared" si="2"/>
        <v>0</v>
      </c>
      <c r="K185" s="131">
        <f t="shared" si="5"/>
        <v>0</v>
      </c>
      <c r="L185" s="37"/>
      <c r="M185" s="37"/>
      <c r="N185" s="37"/>
      <c r="O185" s="37"/>
    </row>
    <row r="186" spans="1:15" ht="30" customHeight="1">
      <c r="A186" s="27"/>
      <c r="B186" s="16" t="s">
        <v>294</v>
      </c>
      <c r="C186" s="72" t="s">
        <v>334</v>
      </c>
      <c r="D186" s="93" t="s">
        <v>335</v>
      </c>
      <c r="E186" s="106" t="s">
        <v>311</v>
      </c>
      <c r="F186" s="106" t="s">
        <v>313</v>
      </c>
      <c r="G186" s="106" t="s">
        <v>314</v>
      </c>
      <c r="H186" s="141">
        <v>30000</v>
      </c>
      <c r="I186" s="141">
        <v>30000</v>
      </c>
      <c r="J186" s="229">
        <f t="shared" si="2"/>
        <v>100</v>
      </c>
      <c r="K186" s="131">
        <f t="shared" si="5"/>
        <v>30000</v>
      </c>
      <c r="L186" s="37"/>
      <c r="M186" s="37"/>
      <c r="N186" s="37"/>
      <c r="O186" s="37"/>
    </row>
    <row r="187" spans="1:15" ht="30" customHeight="1">
      <c r="A187" s="27"/>
      <c r="B187" s="16" t="s">
        <v>374</v>
      </c>
      <c r="C187" s="72"/>
      <c r="D187" s="93"/>
      <c r="E187" s="93"/>
      <c r="F187" s="93"/>
      <c r="G187" s="93"/>
      <c r="H187" s="141">
        <v>50000</v>
      </c>
      <c r="I187" s="141">
        <v>0</v>
      </c>
      <c r="J187" s="229">
        <f t="shared" si="2"/>
        <v>0</v>
      </c>
      <c r="K187" s="131">
        <f t="shared" si="5"/>
        <v>0</v>
      </c>
      <c r="L187" s="37"/>
      <c r="M187" s="37"/>
      <c r="N187" s="37"/>
      <c r="O187" s="37"/>
    </row>
    <row r="188" spans="1:15" ht="40.5" customHeight="1">
      <c r="A188" s="27"/>
      <c r="B188" s="16" t="s">
        <v>454</v>
      </c>
      <c r="C188" s="72" t="s">
        <v>312</v>
      </c>
      <c r="D188" s="93" t="s">
        <v>480</v>
      </c>
      <c r="E188" s="106" t="s">
        <v>311</v>
      </c>
      <c r="F188" s="106" t="s">
        <v>313</v>
      </c>
      <c r="G188" s="106" t="s">
        <v>314</v>
      </c>
      <c r="H188" s="141">
        <v>74500</v>
      </c>
      <c r="I188" s="141">
        <v>67770</v>
      </c>
      <c r="J188" s="229">
        <f t="shared" si="2"/>
        <v>90.966442953020135</v>
      </c>
      <c r="K188" s="131">
        <f t="shared" si="5"/>
        <v>67770</v>
      </c>
      <c r="L188" s="37"/>
      <c r="M188" s="37"/>
      <c r="N188" s="37"/>
      <c r="O188" s="37"/>
    </row>
    <row r="189" spans="1:15" ht="30" customHeight="1">
      <c r="A189" s="27"/>
      <c r="B189" s="32" t="s">
        <v>297</v>
      </c>
      <c r="C189" s="8"/>
      <c r="D189" s="1"/>
      <c r="E189" s="2"/>
      <c r="F189" s="1"/>
      <c r="G189" s="1"/>
      <c r="H189" s="177">
        <v>352600</v>
      </c>
      <c r="I189" s="143">
        <f>I190+I191+I192+I198+I199+I200+I201+I202</f>
        <v>291255.33999999997</v>
      </c>
      <c r="J189" s="229">
        <f t="shared" si="2"/>
        <v>82.602195121951212</v>
      </c>
      <c r="K189" s="131">
        <f>I189</f>
        <v>291255.33999999997</v>
      </c>
      <c r="L189" s="37"/>
      <c r="M189" s="37"/>
      <c r="N189" s="37"/>
      <c r="O189" s="37"/>
    </row>
    <row r="190" spans="1:15" ht="30" customHeight="1">
      <c r="A190" s="27"/>
      <c r="B190" s="16" t="s">
        <v>298</v>
      </c>
      <c r="C190" s="105" t="s">
        <v>312</v>
      </c>
      <c r="D190" s="93" t="s">
        <v>417</v>
      </c>
      <c r="E190" s="106" t="s">
        <v>311</v>
      </c>
      <c r="F190" s="106" t="s">
        <v>313</v>
      </c>
      <c r="G190" s="106" t="s">
        <v>314</v>
      </c>
      <c r="H190" s="141">
        <v>48000</v>
      </c>
      <c r="I190" s="141">
        <v>47600</v>
      </c>
      <c r="J190" s="229">
        <f t="shared" si="2"/>
        <v>99.166666666666671</v>
      </c>
      <c r="K190" s="37"/>
      <c r="L190" s="37"/>
      <c r="M190" s="37"/>
      <c r="N190" s="37"/>
      <c r="O190" s="37"/>
    </row>
    <row r="191" spans="1:15" ht="30" customHeight="1">
      <c r="A191" s="27"/>
      <c r="B191" s="16" t="s">
        <v>299</v>
      </c>
      <c r="C191" s="105" t="s">
        <v>312</v>
      </c>
      <c r="D191" s="93" t="s">
        <v>483</v>
      </c>
      <c r="E191" s="106" t="s">
        <v>311</v>
      </c>
      <c r="F191" s="106" t="s">
        <v>313</v>
      </c>
      <c r="G191" s="106" t="s">
        <v>314</v>
      </c>
      <c r="H191" s="200">
        <v>90000</v>
      </c>
      <c r="I191" s="141">
        <v>76997</v>
      </c>
      <c r="J191" s="229">
        <f t="shared" si="2"/>
        <v>85.552222222222213</v>
      </c>
      <c r="K191" s="37"/>
      <c r="L191" s="37"/>
      <c r="M191" s="37"/>
      <c r="N191" s="37"/>
      <c r="O191" s="37"/>
    </row>
    <row r="192" spans="1:15" ht="30" customHeight="1">
      <c r="A192" s="288"/>
      <c r="B192" s="291" t="s">
        <v>513</v>
      </c>
      <c r="C192" s="105"/>
      <c r="D192" s="93"/>
      <c r="E192" s="106"/>
      <c r="F192" s="106"/>
      <c r="G192" s="106"/>
      <c r="H192" s="177">
        <v>81100</v>
      </c>
      <c r="I192" s="143">
        <f>SUM(I193:I197)</f>
        <v>48100</v>
      </c>
      <c r="J192" s="229">
        <f t="shared" si="2"/>
        <v>59.309494451294697</v>
      </c>
      <c r="K192" s="37"/>
      <c r="L192" s="37"/>
      <c r="M192" s="37"/>
      <c r="N192" s="37"/>
      <c r="O192" s="37"/>
    </row>
    <row r="193" spans="1:15" ht="30" customHeight="1">
      <c r="A193" s="289"/>
      <c r="B193" s="292"/>
      <c r="C193" s="132" t="s">
        <v>312</v>
      </c>
      <c r="D193" s="93" t="s">
        <v>418</v>
      </c>
      <c r="E193" s="106" t="s">
        <v>311</v>
      </c>
      <c r="F193" s="106" t="s">
        <v>313</v>
      </c>
      <c r="G193" s="106" t="s">
        <v>314</v>
      </c>
      <c r="H193" s="201"/>
      <c r="I193" s="141">
        <v>20000</v>
      </c>
      <c r="J193" s="229" t="e">
        <f t="shared" si="2"/>
        <v>#DIV/0!</v>
      </c>
      <c r="K193" s="37"/>
      <c r="L193" s="37"/>
      <c r="M193" s="37"/>
      <c r="N193" s="37"/>
      <c r="O193" s="37"/>
    </row>
    <row r="194" spans="1:15" ht="30" customHeight="1">
      <c r="A194" s="289"/>
      <c r="B194" s="292"/>
      <c r="C194" s="132" t="s">
        <v>312</v>
      </c>
      <c r="D194" s="93" t="s">
        <v>430</v>
      </c>
      <c r="E194" s="106" t="s">
        <v>311</v>
      </c>
      <c r="F194" s="106" t="s">
        <v>313</v>
      </c>
      <c r="G194" s="106" t="s">
        <v>314</v>
      </c>
      <c r="H194" s="201"/>
      <c r="I194" s="141">
        <v>4500</v>
      </c>
      <c r="J194" s="229" t="e">
        <f t="shared" si="2"/>
        <v>#DIV/0!</v>
      </c>
      <c r="K194" s="37"/>
      <c r="L194" s="37"/>
      <c r="M194" s="37"/>
      <c r="N194" s="37"/>
      <c r="O194" s="37"/>
    </row>
    <row r="195" spans="1:15" ht="30" customHeight="1">
      <c r="A195" s="289"/>
      <c r="B195" s="292"/>
      <c r="C195" s="132"/>
      <c r="D195" s="93" t="s">
        <v>512</v>
      </c>
      <c r="E195" s="106" t="s">
        <v>311</v>
      </c>
      <c r="F195" s="106"/>
      <c r="G195" s="106"/>
      <c r="H195" s="201"/>
      <c r="I195" s="141">
        <v>1000</v>
      </c>
      <c r="J195" s="229" t="e">
        <f t="shared" si="2"/>
        <v>#DIV/0!</v>
      </c>
      <c r="K195" s="37"/>
      <c r="L195" s="37"/>
      <c r="M195" s="37"/>
      <c r="N195" s="37"/>
      <c r="O195" s="37"/>
    </row>
    <row r="196" spans="1:15" ht="30" customHeight="1">
      <c r="A196" s="289"/>
      <c r="B196" s="292"/>
      <c r="C196" s="132" t="s">
        <v>312</v>
      </c>
      <c r="D196" s="93" t="s">
        <v>431</v>
      </c>
      <c r="E196" s="106" t="s">
        <v>311</v>
      </c>
      <c r="F196" s="106" t="s">
        <v>313</v>
      </c>
      <c r="G196" s="106" t="s">
        <v>314</v>
      </c>
      <c r="H196" s="201"/>
      <c r="I196" s="141">
        <v>10400</v>
      </c>
      <c r="J196" s="229" t="e">
        <f t="shared" si="2"/>
        <v>#DIV/0!</v>
      </c>
      <c r="K196" s="37"/>
      <c r="L196" s="37"/>
      <c r="M196" s="37"/>
      <c r="N196" s="37"/>
      <c r="O196" s="37"/>
    </row>
    <row r="197" spans="1:15" ht="30" customHeight="1">
      <c r="A197" s="290"/>
      <c r="B197" s="293"/>
      <c r="C197" s="132" t="s">
        <v>312</v>
      </c>
      <c r="D197" s="93" t="s">
        <v>493</v>
      </c>
      <c r="E197" s="106" t="s">
        <v>311</v>
      </c>
      <c r="F197" s="106" t="s">
        <v>313</v>
      </c>
      <c r="G197" s="106" t="s">
        <v>314</v>
      </c>
      <c r="H197" s="201"/>
      <c r="I197" s="141">
        <v>12200</v>
      </c>
      <c r="J197" s="229" t="e">
        <f t="shared" si="2"/>
        <v>#DIV/0!</v>
      </c>
      <c r="K197" s="37"/>
      <c r="L197" s="37"/>
      <c r="M197" s="37"/>
      <c r="N197" s="37"/>
      <c r="O197" s="37"/>
    </row>
    <row r="198" spans="1:15" ht="30" customHeight="1">
      <c r="A198" s="147"/>
      <c r="B198" s="148" t="s">
        <v>455</v>
      </c>
      <c r="C198" s="132"/>
      <c r="D198" s="93"/>
      <c r="E198" s="106"/>
      <c r="F198" s="106"/>
      <c r="G198" s="106"/>
      <c r="H198" s="198">
        <v>27400</v>
      </c>
      <c r="I198" s="141">
        <v>13560.59</v>
      </c>
      <c r="J198" s="229">
        <f t="shared" si="2"/>
        <v>49.491204379562042</v>
      </c>
      <c r="K198" s="37"/>
      <c r="L198" s="37"/>
      <c r="M198" s="37"/>
      <c r="N198" s="37"/>
      <c r="O198" s="37"/>
    </row>
    <row r="199" spans="1:15" ht="30" customHeight="1">
      <c r="A199" s="27"/>
      <c r="B199" s="3" t="s">
        <v>24</v>
      </c>
      <c r="C199" s="8"/>
      <c r="D199" s="1"/>
      <c r="E199" s="2"/>
      <c r="F199" s="1"/>
      <c r="G199" s="1"/>
      <c r="H199" s="200">
        <v>5000</v>
      </c>
      <c r="I199" s="141">
        <v>3950</v>
      </c>
      <c r="J199" s="229">
        <f t="shared" si="2"/>
        <v>79</v>
      </c>
      <c r="K199" s="37"/>
      <c r="L199" s="37"/>
      <c r="M199" s="37"/>
      <c r="N199" s="37"/>
      <c r="O199" s="37"/>
    </row>
    <row r="200" spans="1:15" ht="30" customHeight="1">
      <c r="A200" s="27"/>
      <c r="B200" s="3" t="s">
        <v>432</v>
      </c>
      <c r="C200" s="72" t="s">
        <v>312</v>
      </c>
      <c r="D200" s="72" t="s">
        <v>433</v>
      </c>
      <c r="E200" s="73" t="s">
        <v>311</v>
      </c>
      <c r="F200" s="72" t="s">
        <v>313</v>
      </c>
      <c r="G200" s="72"/>
      <c r="H200" s="237">
        <v>101100</v>
      </c>
      <c r="I200" s="141">
        <v>30648</v>
      </c>
      <c r="J200" s="229">
        <f t="shared" si="2"/>
        <v>30.314540059347184</v>
      </c>
      <c r="K200" s="37"/>
      <c r="L200" s="37"/>
      <c r="M200" s="37"/>
      <c r="N200" s="37"/>
      <c r="O200" s="37"/>
    </row>
    <row r="201" spans="1:15" ht="38.25" customHeight="1">
      <c r="A201" s="242"/>
      <c r="B201" s="240" t="s">
        <v>300</v>
      </c>
      <c r="C201" s="158" t="s">
        <v>312</v>
      </c>
      <c r="D201" s="72" t="s">
        <v>419</v>
      </c>
      <c r="E201" s="73" t="s">
        <v>311</v>
      </c>
      <c r="F201" s="72" t="s">
        <v>313</v>
      </c>
      <c r="G201" s="72" t="s">
        <v>314</v>
      </c>
      <c r="H201" s="238"/>
      <c r="I201" s="200">
        <v>35758.28</v>
      </c>
      <c r="J201" s="229" t="e">
        <f t="shared" ref="J201:J264" si="6">I201/H201*100</f>
        <v>#DIV/0!</v>
      </c>
      <c r="K201" s="37"/>
      <c r="L201" s="37"/>
      <c r="M201" s="37"/>
      <c r="N201" s="37"/>
      <c r="O201" s="37"/>
    </row>
    <row r="202" spans="1:15" ht="28.5" customHeight="1">
      <c r="A202" s="243"/>
      <c r="B202" s="241"/>
      <c r="C202" s="72" t="s">
        <v>312</v>
      </c>
      <c r="D202" s="72" t="s">
        <v>494</v>
      </c>
      <c r="E202" s="73" t="s">
        <v>311</v>
      </c>
      <c r="F202" s="72" t="s">
        <v>313</v>
      </c>
      <c r="G202" s="72"/>
      <c r="H202" s="239"/>
      <c r="I202" s="200">
        <v>34641.47</v>
      </c>
      <c r="J202" s="229" t="e">
        <f t="shared" si="6"/>
        <v>#DIV/0!</v>
      </c>
      <c r="K202" s="37"/>
      <c r="L202" s="37"/>
      <c r="M202" s="37"/>
      <c r="N202" s="37"/>
      <c r="O202" s="37"/>
    </row>
    <row r="203" spans="1:15" ht="28.5" customHeight="1">
      <c r="A203" s="242"/>
      <c r="B203" s="244" t="s">
        <v>301</v>
      </c>
      <c r="C203" s="248"/>
      <c r="D203" s="249"/>
      <c r="E203" s="249"/>
      <c r="F203" s="249"/>
      <c r="G203" s="250"/>
      <c r="H203" s="217">
        <v>156000</v>
      </c>
      <c r="I203" s="215">
        <f>SUM(I204:I209)</f>
        <v>156000</v>
      </c>
      <c r="J203" s="229">
        <f t="shared" si="6"/>
        <v>100</v>
      </c>
      <c r="K203" s="131">
        <f>I203</f>
        <v>156000</v>
      </c>
      <c r="L203" s="37"/>
      <c r="M203" s="37"/>
      <c r="N203" s="37"/>
      <c r="O203" s="37"/>
    </row>
    <row r="204" spans="1:15" ht="30" customHeight="1">
      <c r="A204" s="247"/>
      <c r="B204" s="245"/>
      <c r="C204" s="158" t="s">
        <v>326</v>
      </c>
      <c r="D204" s="93" t="s">
        <v>336</v>
      </c>
      <c r="E204" s="93" t="s">
        <v>311</v>
      </c>
      <c r="F204" s="93" t="s">
        <v>313</v>
      </c>
      <c r="G204" s="93" t="s">
        <v>314</v>
      </c>
      <c r="H204" s="202"/>
      <c r="I204" s="141">
        <v>26338.5</v>
      </c>
      <c r="J204" s="229" t="e">
        <f t="shared" si="6"/>
        <v>#DIV/0!</v>
      </c>
      <c r="K204" s="37"/>
      <c r="L204" s="37"/>
      <c r="M204" s="37"/>
      <c r="N204" s="37"/>
      <c r="O204" s="37"/>
    </row>
    <row r="205" spans="1:15" ht="30" customHeight="1">
      <c r="A205" s="247"/>
      <c r="B205" s="245"/>
      <c r="C205" s="158" t="s">
        <v>337</v>
      </c>
      <c r="D205" s="93" t="s">
        <v>420</v>
      </c>
      <c r="E205" s="93" t="s">
        <v>311</v>
      </c>
      <c r="F205" s="93" t="s">
        <v>313</v>
      </c>
      <c r="G205" s="93" t="s">
        <v>314</v>
      </c>
      <c r="H205" s="202"/>
      <c r="I205" s="141">
        <v>34276.92</v>
      </c>
      <c r="J205" s="229" t="e">
        <f t="shared" si="6"/>
        <v>#DIV/0!</v>
      </c>
      <c r="K205" s="37"/>
      <c r="L205" s="37"/>
      <c r="M205" s="37"/>
      <c r="N205" s="37"/>
      <c r="O205" s="37"/>
    </row>
    <row r="206" spans="1:15" ht="30" customHeight="1">
      <c r="A206" s="247"/>
      <c r="B206" s="245"/>
      <c r="C206" s="158" t="s">
        <v>422</v>
      </c>
      <c r="D206" s="93" t="s">
        <v>421</v>
      </c>
      <c r="E206" s="93" t="s">
        <v>311</v>
      </c>
      <c r="F206" s="93" t="s">
        <v>313</v>
      </c>
      <c r="G206" s="93" t="s">
        <v>314</v>
      </c>
      <c r="H206" s="202"/>
      <c r="I206" s="141">
        <v>41773.949999999997</v>
      </c>
      <c r="J206" s="229" t="e">
        <f t="shared" si="6"/>
        <v>#DIV/0!</v>
      </c>
      <c r="K206" s="37"/>
      <c r="L206" s="37"/>
      <c r="M206" s="37"/>
      <c r="N206" s="37"/>
      <c r="O206" s="37"/>
    </row>
    <row r="207" spans="1:15" ht="30" customHeight="1">
      <c r="A207" s="247"/>
      <c r="B207" s="245"/>
      <c r="C207" s="158"/>
      <c r="D207" s="93" t="s">
        <v>369</v>
      </c>
      <c r="E207" s="93"/>
      <c r="F207" s="93"/>
      <c r="G207" s="93"/>
      <c r="H207" s="202"/>
      <c r="I207" s="141">
        <v>1775</v>
      </c>
      <c r="J207" s="229" t="e">
        <f t="shared" si="6"/>
        <v>#DIV/0!</v>
      </c>
      <c r="K207" s="37"/>
      <c r="L207" s="37"/>
      <c r="M207" s="37"/>
      <c r="N207" s="37"/>
      <c r="O207" s="37"/>
    </row>
    <row r="208" spans="1:15" ht="30" customHeight="1">
      <c r="A208" s="247"/>
      <c r="B208" s="245"/>
      <c r="C208" s="158" t="s">
        <v>312</v>
      </c>
      <c r="D208" s="93" t="s">
        <v>447</v>
      </c>
      <c r="E208" s="93" t="s">
        <v>311</v>
      </c>
      <c r="F208" s="93" t="s">
        <v>313</v>
      </c>
      <c r="G208" s="93" t="s">
        <v>314</v>
      </c>
      <c r="H208" s="202"/>
      <c r="I208" s="141">
        <v>11500</v>
      </c>
      <c r="J208" s="229" t="e">
        <f t="shared" si="6"/>
        <v>#DIV/0!</v>
      </c>
      <c r="K208" s="37"/>
      <c r="L208" s="37"/>
      <c r="M208" s="37"/>
      <c r="N208" s="37"/>
      <c r="O208" s="37"/>
    </row>
    <row r="209" spans="1:16" ht="30" customHeight="1">
      <c r="A209" s="243"/>
      <c r="B209" s="246"/>
      <c r="C209" s="158" t="s">
        <v>495</v>
      </c>
      <c r="D209" s="93" t="s">
        <v>496</v>
      </c>
      <c r="E209" s="93" t="s">
        <v>311</v>
      </c>
      <c r="F209" s="93" t="s">
        <v>313</v>
      </c>
      <c r="G209" s="93" t="s">
        <v>314</v>
      </c>
      <c r="H209" s="202"/>
      <c r="I209" s="141">
        <v>40335.629999999997</v>
      </c>
      <c r="J209" s="229" t="e">
        <f t="shared" si="6"/>
        <v>#DIV/0!</v>
      </c>
      <c r="K209" s="37"/>
      <c r="L209" s="37"/>
      <c r="M209" s="37"/>
      <c r="N209" s="37"/>
      <c r="O209" s="37"/>
    </row>
    <row r="210" spans="1:16" ht="40.5" customHeight="1">
      <c r="A210" s="220"/>
      <c r="B210" s="223" t="s">
        <v>376</v>
      </c>
      <c r="C210" s="158" t="s">
        <v>495</v>
      </c>
      <c r="D210" s="93" t="s">
        <v>496</v>
      </c>
      <c r="E210" s="93" t="s">
        <v>311</v>
      </c>
      <c r="F210" s="93" t="s">
        <v>313</v>
      </c>
      <c r="G210" s="93" t="s">
        <v>314</v>
      </c>
      <c r="H210" s="198">
        <v>86000</v>
      </c>
      <c r="I210" s="141">
        <v>85960.84</v>
      </c>
      <c r="J210" s="229">
        <f t="shared" si="6"/>
        <v>99.954465116279067</v>
      </c>
      <c r="K210" s="131">
        <f>I210</f>
        <v>85960.84</v>
      </c>
      <c r="L210" s="37"/>
      <c r="M210" s="37"/>
      <c r="N210" s="37"/>
      <c r="O210" s="37"/>
    </row>
    <row r="211" spans="1:16" ht="30" customHeight="1">
      <c r="A211" s="220"/>
      <c r="B211" s="223" t="s">
        <v>375</v>
      </c>
      <c r="C211" s="158" t="s">
        <v>312</v>
      </c>
      <c r="D211" s="93" t="s">
        <v>497</v>
      </c>
      <c r="E211" s="93" t="s">
        <v>311</v>
      </c>
      <c r="F211" s="93" t="s">
        <v>313</v>
      </c>
      <c r="G211" s="93" t="s">
        <v>314</v>
      </c>
      <c r="H211" s="198">
        <v>70000</v>
      </c>
      <c r="I211" s="141">
        <v>69570</v>
      </c>
      <c r="J211" s="229">
        <f t="shared" si="6"/>
        <v>99.385714285714286</v>
      </c>
      <c r="K211" s="131">
        <f t="shared" ref="K211:K215" si="7">I211</f>
        <v>69570</v>
      </c>
      <c r="L211" s="37"/>
      <c r="M211" s="37"/>
      <c r="N211" s="37"/>
      <c r="O211" s="37"/>
    </row>
    <row r="212" spans="1:16" ht="37.5" customHeight="1">
      <c r="A212" s="220"/>
      <c r="B212" s="223" t="s">
        <v>377</v>
      </c>
      <c r="C212" s="158" t="s">
        <v>495</v>
      </c>
      <c r="D212" s="93" t="s">
        <v>498</v>
      </c>
      <c r="E212" s="93" t="s">
        <v>311</v>
      </c>
      <c r="F212" s="93" t="s">
        <v>313</v>
      </c>
      <c r="G212" s="93" t="s">
        <v>314</v>
      </c>
      <c r="H212" s="198">
        <v>125000</v>
      </c>
      <c r="I212" s="141">
        <v>124180.73</v>
      </c>
      <c r="J212" s="229">
        <f t="shared" si="6"/>
        <v>99.344583999999998</v>
      </c>
      <c r="K212" s="131">
        <f t="shared" si="7"/>
        <v>124180.73</v>
      </c>
      <c r="L212" s="37"/>
      <c r="M212" s="37"/>
      <c r="N212" s="37"/>
      <c r="O212" s="37"/>
    </row>
    <row r="213" spans="1:16" ht="30" customHeight="1">
      <c r="A213" s="27" t="s">
        <v>499</v>
      </c>
      <c r="B213" s="16" t="s">
        <v>302</v>
      </c>
      <c r="C213" s="184"/>
      <c r="D213" s="185"/>
      <c r="E213" s="9"/>
      <c r="F213" s="9"/>
      <c r="G213" s="9"/>
      <c r="H213" s="141">
        <v>4000</v>
      </c>
      <c r="I213" s="141">
        <v>117.28</v>
      </c>
      <c r="J213" s="229">
        <f t="shared" si="6"/>
        <v>2.9319999999999999</v>
      </c>
      <c r="K213" s="131">
        <f t="shared" si="7"/>
        <v>117.28</v>
      </c>
      <c r="L213" s="37"/>
      <c r="M213" s="37"/>
      <c r="N213" s="37"/>
      <c r="O213" s="37"/>
    </row>
    <row r="214" spans="1:16" ht="30" customHeight="1">
      <c r="A214" s="27"/>
      <c r="B214" s="16" t="s">
        <v>303</v>
      </c>
      <c r="C214" s="186"/>
      <c r="D214" s="187"/>
      <c r="E214" s="188"/>
      <c r="F214" s="1"/>
      <c r="G214" s="1"/>
      <c r="H214" s="200">
        <v>303134</v>
      </c>
      <c r="I214" s="141">
        <v>235095.32</v>
      </c>
      <c r="J214" s="229">
        <f t="shared" si="6"/>
        <v>77.55491630763953</v>
      </c>
      <c r="K214" s="131">
        <f t="shared" si="7"/>
        <v>235095.32</v>
      </c>
      <c r="L214" s="37"/>
      <c r="M214" s="37"/>
      <c r="N214" s="37"/>
      <c r="O214" s="37"/>
    </row>
    <row r="215" spans="1:16" ht="30" customHeight="1">
      <c r="A215" s="27"/>
      <c r="B215" s="16" t="s">
        <v>304</v>
      </c>
      <c r="C215" s="189"/>
      <c r="D215" s="187"/>
      <c r="E215" s="188"/>
      <c r="F215" s="9"/>
      <c r="G215" s="1"/>
      <c r="H215" s="200">
        <v>77935</v>
      </c>
      <c r="I215" s="216">
        <v>0</v>
      </c>
      <c r="J215" s="229">
        <f t="shared" si="6"/>
        <v>0</v>
      </c>
      <c r="K215" s="131">
        <f t="shared" si="7"/>
        <v>0</v>
      </c>
      <c r="L215" s="37"/>
      <c r="M215" s="37"/>
      <c r="N215" s="37"/>
      <c r="O215" s="37"/>
    </row>
    <row r="216" spans="1:16" ht="18.75" customHeight="1">
      <c r="A216" s="10"/>
      <c r="B216" s="51"/>
      <c r="C216" s="11"/>
      <c r="D216" s="9"/>
      <c r="E216" s="9"/>
      <c r="F216" s="9"/>
      <c r="G216" s="9"/>
      <c r="H216" s="108">
        <v>22096084</v>
      </c>
      <c r="I216" s="103">
        <f>I158+I159+I160+I161+I162+I163+I164+I165+I166+I167+I171+I172+173+I183+I184+I186+I188+I189+I203+I210+I211+I212+I213+I214+I173</f>
        <v>21393009.250000004</v>
      </c>
      <c r="J216" s="229">
        <f t="shared" si="6"/>
        <v>96.81810247462856</v>
      </c>
      <c r="K216" s="131">
        <f>SUM(K158:K215)</f>
        <v>21392836.250000004</v>
      </c>
      <c r="L216" s="131">
        <f>K216-I216</f>
        <v>-173</v>
      </c>
      <c r="M216" s="37"/>
      <c r="N216" s="37"/>
      <c r="O216" s="37"/>
    </row>
    <row r="217" spans="1:16" ht="24" customHeight="1" thickBot="1">
      <c r="A217" s="256" t="s">
        <v>305</v>
      </c>
      <c r="B217" s="257"/>
      <c r="C217" s="257"/>
      <c r="D217" s="257"/>
      <c r="E217" s="257"/>
      <c r="F217" s="257"/>
      <c r="G217" s="257"/>
      <c r="H217" s="257"/>
      <c r="I217" s="257"/>
      <c r="J217" s="258"/>
      <c r="K217" s="59"/>
      <c r="L217" s="59"/>
      <c r="M217" s="59"/>
      <c r="N217" s="59"/>
      <c r="O217" s="59"/>
      <c r="P217" s="37"/>
    </row>
    <row r="218" spans="1:16" ht="30" customHeight="1">
      <c r="A218" s="60">
        <v>1</v>
      </c>
      <c r="B218" s="61" t="s">
        <v>25</v>
      </c>
      <c r="C218" s="54"/>
      <c r="D218" s="55"/>
      <c r="E218" s="55"/>
      <c r="F218" s="55"/>
      <c r="G218" s="55"/>
      <c r="H218" s="110">
        <v>0</v>
      </c>
      <c r="I218" s="139">
        <f>SUM(I219)</f>
        <v>0</v>
      </c>
      <c r="J218" s="229" t="e">
        <f t="shared" si="6"/>
        <v>#DIV/0!</v>
      </c>
      <c r="K218" s="131">
        <f>I218</f>
        <v>0</v>
      </c>
      <c r="L218" s="37"/>
      <c r="M218" s="37"/>
      <c r="N218" s="37"/>
      <c r="O218" s="37"/>
      <c r="P218" s="37"/>
    </row>
    <row r="219" spans="1:16" ht="30" customHeight="1" thickBot="1">
      <c r="A219" s="28" t="s">
        <v>26</v>
      </c>
      <c r="B219" s="14" t="s">
        <v>27</v>
      </c>
      <c r="C219" s="20"/>
      <c r="D219" s="21"/>
      <c r="E219" s="22"/>
      <c r="F219" s="21"/>
      <c r="G219" s="21"/>
      <c r="H219" s="111">
        <v>0</v>
      </c>
      <c r="I219" s="140">
        <v>0</v>
      </c>
      <c r="J219" s="229" t="e">
        <f t="shared" si="6"/>
        <v>#DIV/0!</v>
      </c>
      <c r="K219" s="37"/>
      <c r="L219" s="37"/>
      <c r="M219" s="37"/>
      <c r="N219" s="37"/>
      <c r="O219" s="37"/>
      <c r="P219" s="37"/>
    </row>
    <row r="220" spans="1:16" ht="30" customHeight="1">
      <c r="A220" s="25" t="s">
        <v>28</v>
      </c>
      <c r="B220" s="61" t="s">
        <v>12</v>
      </c>
      <c r="C220" s="54"/>
      <c r="D220" s="55"/>
      <c r="E220" s="55"/>
      <c r="F220" s="55"/>
      <c r="G220" s="55"/>
      <c r="H220" s="100">
        <v>4140</v>
      </c>
      <c r="I220" s="139">
        <f>SUM(I221:I222)</f>
        <v>4140</v>
      </c>
      <c r="J220" s="229">
        <f t="shared" si="6"/>
        <v>100</v>
      </c>
      <c r="K220" s="131">
        <f>I220</f>
        <v>4140</v>
      </c>
      <c r="L220" s="37"/>
      <c r="M220" s="37"/>
      <c r="N220" s="37"/>
      <c r="O220" s="37"/>
      <c r="P220" s="37"/>
    </row>
    <row r="221" spans="1:16" ht="30" customHeight="1">
      <c r="A221" s="27" t="s">
        <v>29</v>
      </c>
      <c r="B221" s="50" t="s">
        <v>30</v>
      </c>
      <c r="C221" s="8"/>
      <c r="D221" s="1"/>
      <c r="E221" s="2"/>
      <c r="F221" s="1"/>
      <c r="G221" s="1"/>
      <c r="H221" s="76">
        <v>0</v>
      </c>
      <c r="I221" s="141">
        <v>0</v>
      </c>
      <c r="J221" s="229" t="e">
        <f t="shared" si="6"/>
        <v>#DIV/0!</v>
      </c>
      <c r="K221" s="37"/>
      <c r="L221" s="37"/>
      <c r="M221" s="37"/>
      <c r="N221" s="37"/>
      <c r="O221" s="37"/>
      <c r="P221" s="37"/>
    </row>
    <row r="222" spans="1:16" ht="30" customHeight="1" thickBot="1">
      <c r="A222" s="28" t="s">
        <v>31</v>
      </c>
      <c r="B222" s="14" t="s">
        <v>32</v>
      </c>
      <c r="C222" s="75" t="s">
        <v>312</v>
      </c>
      <c r="D222" s="160" t="s">
        <v>338</v>
      </c>
      <c r="E222" s="160" t="s">
        <v>311</v>
      </c>
      <c r="F222" s="160" t="s">
        <v>313</v>
      </c>
      <c r="G222" s="160" t="s">
        <v>314</v>
      </c>
      <c r="H222" s="107">
        <v>4140</v>
      </c>
      <c r="I222" s="140">
        <v>4140</v>
      </c>
      <c r="J222" s="229">
        <f t="shared" si="6"/>
        <v>100</v>
      </c>
      <c r="K222" s="37"/>
      <c r="L222" s="37"/>
      <c r="M222" s="37"/>
      <c r="N222" s="37"/>
      <c r="O222" s="37"/>
      <c r="P222" s="37"/>
    </row>
    <row r="223" spans="1:16" ht="30" customHeight="1">
      <c r="A223" s="25" t="s">
        <v>33</v>
      </c>
      <c r="B223" s="61" t="s">
        <v>365</v>
      </c>
      <c r="C223" s="17"/>
      <c r="D223" s="18"/>
      <c r="E223" s="19"/>
      <c r="F223" s="18"/>
      <c r="G223" s="18"/>
      <c r="H223" s="96">
        <v>0</v>
      </c>
      <c r="I223" s="139">
        <f>SUM(I224)</f>
        <v>0</v>
      </c>
      <c r="J223" s="229" t="e">
        <f t="shared" si="6"/>
        <v>#DIV/0!</v>
      </c>
      <c r="K223" s="131">
        <f>I223</f>
        <v>0</v>
      </c>
      <c r="L223" s="37"/>
      <c r="M223" s="37"/>
      <c r="N223" s="37"/>
      <c r="O223" s="37"/>
      <c r="P223" s="37"/>
    </row>
    <row r="224" spans="1:16" ht="30" customHeight="1" thickBot="1">
      <c r="A224" s="28" t="s">
        <v>34</v>
      </c>
      <c r="B224" s="14" t="s">
        <v>35</v>
      </c>
      <c r="C224" s="56"/>
      <c r="D224" s="57"/>
      <c r="E224" s="57"/>
      <c r="F224" s="57"/>
      <c r="G224" s="57"/>
      <c r="H224" s="112">
        <v>0</v>
      </c>
      <c r="I224" s="140">
        <v>0</v>
      </c>
      <c r="J224" s="229" t="e">
        <f t="shared" si="6"/>
        <v>#DIV/0!</v>
      </c>
      <c r="K224" s="37"/>
      <c r="L224" s="37"/>
      <c r="M224" s="37"/>
      <c r="N224" s="37"/>
      <c r="O224" s="37"/>
      <c r="P224" s="37"/>
    </row>
    <row r="225" spans="1:16" ht="30" customHeight="1">
      <c r="A225" s="25" t="s">
        <v>36</v>
      </c>
      <c r="B225" s="61" t="s">
        <v>37</v>
      </c>
      <c r="C225" s="17"/>
      <c r="D225" s="18"/>
      <c r="E225" s="19"/>
      <c r="F225" s="18"/>
      <c r="G225" s="18"/>
      <c r="H225" s="113">
        <v>0</v>
      </c>
      <c r="I225" s="139">
        <f>SUM(I226)</f>
        <v>0</v>
      </c>
      <c r="J225" s="229" t="e">
        <f t="shared" si="6"/>
        <v>#DIV/0!</v>
      </c>
      <c r="K225" s="131">
        <f>I225</f>
        <v>0</v>
      </c>
      <c r="L225" s="37"/>
      <c r="M225" s="37"/>
      <c r="N225" s="37"/>
      <c r="O225" s="37"/>
      <c r="P225" s="37"/>
    </row>
    <row r="226" spans="1:16" ht="30" customHeight="1" thickBot="1">
      <c r="A226" s="28" t="s">
        <v>38</v>
      </c>
      <c r="B226" s="14" t="s">
        <v>39</v>
      </c>
      <c r="C226" s="62"/>
      <c r="D226" s="63"/>
      <c r="E226" s="63"/>
      <c r="F226" s="63"/>
      <c r="G226" s="63"/>
      <c r="H226" s="107">
        <v>0</v>
      </c>
      <c r="I226" s="140">
        <v>0</v>
      </c>
      <c r="J226" s="229" t="e">
        <f t="shared" si="6"/>
        <v>#DIV/0!</v>
      </c>
      <c r="K226" s="37"/>
      <c r="L226" s="37"/>
      <c r="M226" s="37"/>
      <c r="N226" s="37"/>
      <c r="O226" s="37"/>
      <c r="P226" s="37"/>
    </row>
    <row r="227" spans="1:16" ht="30" customHeight="1">
      <c r="A227" s="25" t="s">
        <v>40</v>
      </c>
      <c r="B227" s="61" t="s">
        <v>41</v>
      </c>
      <c r="C227" s="17"/>
      <c r="D227" s="18"/>
      <c r="E227" s="19"/>
      <c r="F227" s="18"/>
      <c r="G227" s="18"/>
      <c r="H227" s="96">
        <v>1188</v>
      </c>
      <c r="I227" s="139">
        <f>SUM(I228)</f>
        <v>1188</v>
      </c>
      <c r="J227" s="229">
        <f t="shared" si="6"/>
        <v>100</v>
      </c>
      <c r="K227" s="131">
        <f>I227</f>
        <v>1188</v>
      </c>
      <c r="L227" s="37"/>
      <c r="M227" s="37"/>
      <c r="N227" s="37"/>
      <c r="O227" s="37"/>
      <c r="P227" s="37"/>
    </row>
    <row r="228" spans="1:16" ht="30" customHeight="1" thickBot="1">
      <c r="A228" s="28" t="s">
        <v>42</v>
      </c>
      <c r="B228" s="14" t="s">
        <v>43</v>
      </c>
      <c r="C228" s="169" t="s">
        <v>434</v>
      </c>
      <c r="D228" s="176" t="s">
        <v>435</v>
      </c>
      <c r="E228" s="170" t="s">
        <v>311</v>
      </c>
      <c r="F228" s="170" t="s">
        <v>313</v>
      </c>
      <c r="G228" s="190" t="s">
        <v>314</v>
      </c>
      <c r="H228" s="112">
        <v>1188</v>
      </c>
      <c r="I228" s="140">
        <v>1188</v>
      </c>
      <c r="J228" s="229">
        <f t="shared" si="6"/>
        <v>100</v>
      </c>
      <c r="K228" s="37"/>
      <c r="L228" s="37"/>
      <c r="M228" s="37"/>
      <c r="N228" s="37"/>
      <c r="O228" s="37"/>
      <c r="P228" s="37"/>
    </row>
    <row r="229" spans="1:16" ht="30" customHeight="1" thickBot="1">
      <c r="A229" s="30" t="s">
        <v>44</v>
      </c>
      <c r="B229" s="15" t="s">
        <v>45</v>
      </c>
      <c r="C229" s="79" t="s">
        <v>312</v>
      </c>
      <c r="D229" s="79" t="s">
        <v>423</v>
      </c>
      <c r="E229" s="163" t="s">
        <v>311</v>
      </c>
      <c r="F229" s="79" t="s">
        <v>313</v>
      </c>
      <c r="G229" s="79" t="s">
        <v>314</v>
      </c>
      <c r="H229" s="191">
        <v>30000</v>
      </c>
      <c r="I229" s="142">
        <v>30000</v>
      </c>
      <c r="J229" s="229">
        <f t="shared" si="6"/>
        <v>100</v>
      </c>
      <c r="K229" s="131">
        <f>I229</f>
        <v>30000</v>
      </c>
      <c r="L229" s="37"/>
      <c r="M229" s="37"/>
      <c r="N229" s="37"/>
      <c r="O229" s="37"/>
      <c r="P229" s="37"/>
    </row>
    <row r="230" spans="1:16" ht="30" customHeight="1">
      <c r="A230" s="25" t="s">
        <v>46</v>
      </c>
      <c r="B230" s="61" t="s">
        <v>47</v>
      </c>
      <c r="C230" s="64"/>
      <c r="D230" s="65"/>
      <c r="E230" s="65"/>
      <c r="F230" s="65"/>
      <c r="G230" s="65"/>
      <c r="H230" s="110">
        <v>1056</v>
      </c>
      <c r="I230" s="139">
        <f>SUM(I231)</f>
        <v>1056</v>
      </c>
      <c r="J230" s="229">
        <f t="shared" si="6"/>
        <v>100</v>
      </c>
      <c r="K230" s="131">
        <f>I230</f>
        <v>1056</v>
      </c>
      <c r="L230" s="37"/>
      <c r="M230" s="37"/>
      <c r="N230" s="37"/>
      <c r="O230" s="37"/>
      <c r="P230" s="37"/>
    </row>
    <row r="231" spans="1:16" ht="30" customHeight="1" thickBot="1">
      <c r="A231" s="28" t="s">
        <v>48</v>
      </c>
      <c r="B231" s="14" t="s">
        <v>49</v>
      </c>
      <c r="C231" s="169" t="s">
        <v>434</v>
      </c>
      <c r="D231" s="176" t="s">
        <v>435</v>
      </c>
      <c r="E231" s="170" t="s">
        <v>311</v>
      </c>
      <c r="F231" s="170" t="s">
        <v>313</v>
      </c>
      <c r="G231" s="190" t="s">
        <v>314</v>
      </c>
      <c r="H231" s="112">
        <v>1056</v>
      </c>
      <c r="I231" s="140">
        <v>1056</v>
      </c>
      <c r="J231" s="229">
        <f t="shared" si="6"/>
        <v>100</v>
      </c>
      <c r="K231" s="37"/>
      <c r="L231" s="37"/>
      <c r="M231" s="37"/>
      <c r="N231" s="37"/>
      <c r="O231" s="37"/>
      <c r="P231" s="37"/>
    </row>
    <row r="232" spans="1:16" ht="30" customHeight="1">
      <c r="A232" s="25" t="s">
        <v>50</v>
      </c>
      <c r="B232" s="61" t="s">
        <v>51</v>
      </c>
      <c r="C232" s="64"/>
      <c r="D232" s="65"/>
      <c r="E232" s="65"/>
      <c r="F232" s="65"/>
      <c r="G232" s="65"/>
      <c r="H232" s="100">
        <v>432</v>
      </c>
      <c r="I232" s="139">
        <f>SUM(I233)</f>
        <v>432</v>
      </c>
      <c r="J232" s="229">
        <f t="shared" si="6"/>
        <v>100</v>
      </c>
      <c r="K232" s="131">
        <f>I232</f>
        <v>432</v>
      </c>
      <c r="L232" s="37"/>
      <c r="M232" s="37"/>
      <c r="N232" s="37"/>
      <c r="O232" s="37"/>
      <c r="P232" s="37"/>
    </row>
    <row r="233" spans="1:16" ht="30" customHeight="1" thickBot="1">
      <c r="A233" s="28" t="s">
        <v>52</v>
      </c>
      <c r="B233" s="14" t="s">
        <v>53</v>
      </c>
      <c r="C233" s="169" t="s">
        <v>434</v>
      </c>
      <c r="D233" s="176" t="s">
        <v>435</v>
      </c>
      <c r="E233" s="170" t="s">
        <v>311</v>
      </c>
      <c r="F233" s="170" t="s">
        <v>313</v>
      </c>
      <c r="G233" s="190" t="s">
        <v>314</v>
      </c>
      <c r="H233" s="107">
        <v>432</v>
      </c>
      <c r="I233" s="140">
        <v>432</v>
      </c>
      <c r="J233" s="229">
        <f t="shared" si="6"/>
        <v>100</v>
      </c>
      <c r="K233" s="37"/>
      <c r="L233" s="37"/>
      <c r="M233" s="37"/>
      <c r="N233" s="37"/>
      <c r="O233" s="37"/>
      <c r="P233" s="37"/>
    </row>
    <row r="234" spans="1:16" ht="30" customHeight="1" thickBot="1">
      <c r="A234" s="30" t="s">
        <v>54</v>
      </c>
      <c r="B234" s="15" t="s">
        <v>55</v>
      </c>
      <c r="C234" s="79" t="s">
        <v>339</v>
      </c>
      <c r="D234" s="109" t="s">
        <v>366</v>
      </c>
      <c r="E234" s="109" t="s">
        <v>311</v>
      </c>
      <c r="F234" s="109" t="s">
        <v>313</v>
      </c>
      <c r="G234" s="109" t="s">
        <v>314</v>
      </c>
      <c r="H234" s="114">
        <v>97800</v>
      </c>
      <c r="I234" s="142">
        <v>97800</v>
      </c>
      <c r="J234" s="229">
        <f t="shared" si="6"/>
        <v>100</v>
      </c>
      <c r="K234" s="131">
        <f>I234</f>
        <v>97800</v>
      </c>
      <c r="L234" s="37"/>
      <c r="M234" s="37"/>
      <c r="N234" s="37"/>
      <c r="O234" s="37"/>
      <c r="P234" s="37"/>
    </row>
    <row r="235" spans="1:16" ht="30" customHeight="1">
      <c r="A235" s="25" t="s">
        <v>56</v>
      </c>
      <c r="B235" s="61" t="s">
        <v>57</v>
      </c>
      <c r="C235" s="17"/>
      <c r="D235" s="18"/>
      <c r="E235" s="19"/>
      <c r="F235" s="18"/>
      <c r="G235" s="18"/>
      <c r="H235" s="113">
        <v>5946</v>
      </c>
      <c r="I235" s="139">
        <f>SUM(I236:I237)</f>
        <v>5946</v>
      </c>
      <c r="J235" s="229">
        <f t="shared" si="6"/>
        <v>100</v>
      </c>
      <c r="K235" s="131">
        <f>I235</f>
        <v>5946</v>
      </c>
      <c r="L235" s="37"/>
      <c r="M235" s="37"/>
      <c r="N235" s="37"/>
      <c r="O235" s="37"/>
      <c r="P235" s="37"/>
    </row>
    <row r="236" spans="1:16" ht="30" customHeight="1">
      <c r="A236" s="27" t="s">
        <v>58</v>
      </c>
      <c r="B236" s="50" t="s">
        <v>49</v>
      </c>
      <c r="C236" s="105" t="s">
        <v>434</v>
      </c>
      <c r="D236" s="165" t="s">
        <v>435</v>
      </c>
      <c r="E236" s="106" t="s">
        <v>311</v>
      </c>
      <c r="F236" s="106" t="s">
        <v>313</v>
      </c>
      <c r="G236" s="72" t="s">
        <v>314</v>
      </c>
      <c r="H236" s="104">
        <v>1056</v>
      </c>
      <c r="I236" s="141">
        <v>1056</v>
      </c>
      <c r="J236" s="229">
        <f t="shared" si="6"/>
        <v>100</v>
      </c>
      <c r="K236" s="37"/>
      <c r="L236" s="37"/>
      <c r="M236" s="37"/>
      <c r="N236" s="37"/>
      <c r="O236" s="37"/>
      <c r="P236" s="37"/>
    </row>
    <row r="237" spans="1:16" ht="30" customHeight="1" thickBot="1">
      <c r="A237" s="28" t="s">
        <v>59</v>
      </c>
      <c r="B237" s="14" t="s">
        <v>32</v>
      </c>
      <c r="C237" s="190" t="s">
        <v>424</v>
      </c>
      <c r="D237" s="190" t="s">
        <v>367</v>
      </c>
      <c r="E237" s="192" t="s">
        <v>311</v>
      </c>
      <c r="F237" s="190" t="s">
        <v>313</v>
      </c>
      <c r="G237" s="190" t="s">
        <v>314</v>
      </c>
      <c r="H237" s="111">
        <v>4890</v>
      </c>
      <c r="I237" s="140">
        <v>4890</v>
      </c>
      <c r="J237" s="229">
        <f t="shared" si="6"/>
        <v>100</v>
      </c>
      <c r="K237" s="37"/>
      <c r="L237" s="37"/>
      <c r="M237" s="37"/>
      <c r="N237" s="37"/>
      <c r="O237" s="37"/>
      <c r="P237" s="37"/>
    </row>
    <row r="238" spans="1:16" ht="30" customHeight="1">
      <c r="A238" s="25" t="s">
        <v>60</v>
      </c>
      <c r="B238" s="61" t="s">
        <v>14</v>
      </c>
      <c r="C238" s="64"/>
      <c r="D238" s="65"/>
      <c r="E238" s="65"/>
      <c r="F238" s="65"/>
      <c r="G238" s="65"/>
      <c r="H238" s="100">
        <v>90</v>
      </c>
      <c r="I238" s="139">
        <f>SUM(I239)</f>
        <v>90</v>
      </c>
      <c r="J238" s="229">
        <f t="shared" si="6"/>
        <v>100</v>
      </c>
      <c r="K238" s="131">
        <f>I238</f>
        <v>90</v>
      </c>
      <c r="L238" s="37"/>
      <c r="M238" s="37"/>
      <c r="N238" s="37"/>
      <c r="O238" s="37"/>
      <c r="P238" s="37"/>
    </row>
    <row r="239" spans="1:16" ht="30" customHeight="1" thickBot="1">
      <c r="A239" s="28" t="s">
        <v>61</v>
      </c>
      <c r="B239" s="14" t="s">
        <v>35</v>
      </c>
      <c r="C239" s="169" t="s">
        <v>434</v>
      </c>
      <c r="D239" s="176" t="s">
        <v>435</v>
      </c>
      <c r="E239" s="170" t="s">
        <v>311</v>
      </c>
      <c r="F239" s="170" t="s">
        <v>313</v>
      </c>
      <c r="G239" s="190" t="s">
        <v>314</v>
      </c>
      <c r="H239" s="77">
        <v>90</v>
      </c>
      <c r="I239" s="140">
        <v>90</v>
      </c>
      <c r="J239" s="229">
        <f t="shared" si="6"/>
        <v>100</v>
      </c>
      <c r="K239" s="37"/>
      <c r="L239" s="37"/>
      <c r="M239" s="37"/>
      <c r="N239" s="37"/>
      <c r="O239" s="37"/>
      <c r="P239" s="37"/>
    </row>
    <row r="240" spans="1:16" ht="30" customHeight="1">
      <c r="A240" s="25" t="s">
        <v>62</v>
      </c>
      <c r="B240" s="61" t="s">
        <v>63</v>
      </c>
      <c r="C240" s="64"/>
      <c r="D240" s="65"/>
      <c r="E240" s="65"/>
      <c r="F240" s="65"/>
      <c r="G240" s="65"/>
      <c r="H240" s="110">
        <v>9864</v>
      </c>
      <c r="I240" s="139">
        <f>SUM(I241:I242)</f>
        <v>9864</v>
      </c>
      <c r="J240" s="229">
        <f t="shared" si="6"/>
        <v>100</v>
      </c>
      <c r="K240" s="131">
        <f>I240</f>
        <v>9864</v>
      </c>
      <c r="L240" s="37"/>
      <c r="M240" s="37"/>
      <c r="N240" s="37"/>
      <c r="O240" s="37"/>
      <c r="P240" s="37"/>
    </row>
    <row r="241" spans="1:16" ht="30" customHeight="1">
      <c r="A241" s="27" t="s">
        <v>64</v>
      </c>
      <c r="B241" s="50" t="s">
        <v>65</v>
      </c>
      <c r="C241" s="105" t="s">
        <v>434</v>
      </c>
      <c r="D241" s="165" t="s">
        <v>435</v>
      </c>
      <c r="E241" s="106" t="s">
        <v>311</v>
      </c>
      <c r="F241" s="106" t="s">
        <v>313</v>
      </c>
      <c r="G241" s="72" t="s">
        <v>314</v>
      </c>
      <c r="H241" s="183">
        <v>2600</v>
      </c>
      <c r="I241" s="141">
        <v>2600</v>
      </c>
      <c r="J241" s="229">
        <f t="shared" si="6"/>
        <v>100</v>
      </c>
      <c r="K241" s="37"/>
      <c r="L241" s="37"/>
      <c r="M241" s="37"/>
      <c r="N241" s="37"/>
      <c r="O241" s="37"/>
      <c r="P241" s="37"/>
    </row>
    <row r="242" spans="1:16" ht="30" customHeight="1" thickBot="1">
      <c r="A242" s="28" t="s">
        <v>66</v>
      </c>
      <c r="B242" s="14" t="s">
        <v>67</v>
      </c>
      <c r="C242" s="190" t="s">
        <v>424</v>
      </c>
      <c r="D242" s="190" t="s">
        <v>367</v>
      </c>
      <c r="E242" s="192" t="s">
        <v>311</v>
      </c>
      <c r="F242" s="190" t="s">
        <v>313</v>
      </c>
      <c r="G242" s="190" t="s">
        <v>314</v>
      </c>
      <c r="H242" s="112">
        <v>7264</v>
      </c>
      <c r="I242" s="140">
        <v>7264</v>
      </c>
      <c r="J242" s="229">
        <f t="shared" si="6"/>
        <v>100</v>
      </c>
      <c r="K242" s="37"/>
      <c r="L242" s="37"/>
      <c r="M242" s="37"/>
      <c r="N242" s="37"/>
      <c r="O242" s="37"/>
      <c r="P242" s="37"/>
    </row>
    <row r="243" spans="1:16" ht="39.75" customHeight="1">
      <c r="A243" s="25" t="s">
        <v>68</v>
      </c>
      <c r="B243" s="61" t="s">
        <v>368</v>
      </c>
      <c r="C243" s="17"/>
      <c r="D243" s="18"/>
      <c r="E243" s="19"/>
      <c r="F243" s="18"/>
      <c r="G243" s="18"/>
      <c r="H243" s="113">
        <v>10000</v>
      </c>
      <c r="I243" s="139">
        <f>SUM(I244)</f>
        <v>9996</v>
      </c>
      <c r="J243" s="229">
        <f t="shared" si="6"/>
        <v>99.960000000000008</v>
      </c>
      <c r="K243" s="131">
        <f>I243</f>
        <v>9996</v>
      </c>
      <c r="L243" s="37"/>
      <c r="M243" s="37"/>
      <c r="N243" s="37"/>
      <c r="O243" s="37"/>
      <c r="P243" s="37"/>
    </row>
    <row r="244" spans="1:16" ht="30" customHeight="1" thickBot="1">
      <c r="A244" s="28" t="s">
        <v>69</v>
      </c>
      <c r="B244" s="14" t="s">
        <v>67</v>
      </c>
      <c r="C244" s="75" t="s">
        <v>424</v>
      </c>
      <c r="D244" s="75" t="s">
        <v>367</v>
      </c>
      <c r="E244" s="74" t="s">
        <v>311</v>
      </c>
      <c r="F244" s="75" t="s">
        <v>313</v>
      </c>
      <c r="G244" s="75" t="s">
        <v>314</v>
      </c>
      <c r="H244" s="107">
        <v>10000</v>
      </c>
      <c r="I244" s="140">
        <v>9996</v>
      </c>
      <c r="J244" s="229">
        <f t="shared" si="6"/>
        <v>99.960000000000008</v>
      </c>
      <c r="K244" s="37"/>
      <c r="L244" s="37"/>
      <c r="M244" s="37"/>
      <c r="N244" s="37"/>
      <c r="O244" s="37"/>
      <c r="P244" s="37"/>
    </row>
    <row r="245" spans="1:16" ht="30" customHeight="1">
      <c r="A245" s="25" t="s">
        <v>70</v>
      </c>
      <c r="B245" s="61" t="s">
        <v>71</v>
      </c>
      <c r="C245" s="17"/>
      <c r="D245" s="18"/>
      <c r="E245" s="19"/>
      <c r="F245" s="18"/>
      <c r="G245" s="18"/>
      <c r="H245" s="96">
        <v>225</v>
      </c>
      <c r="I245" s="139">
        <f>SUM(I246)</f>
        <v>225</v>
      </c>
      <c r="J245" s="229">
        <f t="shared" si="6"/>
        <v>100</v>
      </c>
      <c r="K245" s="131">
        <f>I245</f>
        <v>225</v>
      </c>
      <c r="L245" s="37"/>
      <c r="M245" s="37"/>
      <c r="N245" s="37"/>
      <c r="O245" s="37"/>
      <c r="P245" s="37"/>
    </row>
    <row r="246" spans="1:16" ht="30" customHeight="1" thickBot="1">
      <c r="A246" s="28" t="s">
        <v>72</v>
      </c>
      <c r="B246" s="14" t="s">
        <v>27</v>
      </c>
      <c r="C246" s="169" t="s">
        <v>434</v>
      </c>
      <c r="D246" s="176" t="s">
        <v>435</v>
      </c>
      <c r="E246" s="170" t="s">
        <v>311</v>
      </c>
      <c r="F246" s="170" t="s">
        <v>313</v>
      </c>
      <c r="G246" s="190" t="s">
        <v>314</v>
      </c>
      <c r="H246" s="112">
        <v>225</v>
      </c>
      <c r="I246" s="140">
        <v>225</v>
      </c>
      <c r="J246" s="229">
        <f t="shared" si="6"/>
        <v>100</v>
      </c>
      <c r="K246" s="37"/>
      <c r="L246" s="37"/>
      <c r="M246" s="37"/>
      <c r="N246" s="37"/>
      <c r="O246" s="37"/>
      <c r="P246" s="37"/>
    </row>
    <row r="247" spans="1:16" ht="30" customHeight="1">
      <c r="A247" s="25" t="s">
        <v>73</v>
      </c>
      <c r="B247" s="61" t="s">
        <v>74</v>
      </c>
      <c r="C247" s="17"/>
      <c r="D247" s="18"/>
      <c r="E247" s="19"/>
      <c r="F247" s="18"/>
      <c r="G247" s="18"/>
      <c r="H247" s="113">
        <v>3468</v>
      </c>
      <c r="I247" s="139">
        <f>SUM(I248:I249)</f>
        <v>3468</v>
      </c>
      <c r="J247" s="229">
        <f t="shared" si="6"/>
        <v>100</v>
      </c>
      <c r="K247" s="131">
        <f>I247</f>
        <v>3468</v>
      </c>
      <c r="L247" s="37"/>
      <c r="M247" s="37"/>
      <c r="N247" s="37"/>
      <c r="O247" s="37"/>
      <c r="P247" s="37"/>
    </row>
    <row r="248" spans="1:16" ht="30" customHeight="1">
      <c r="A248" s="27" t="s">
        <v>75</v>
      </c>
      <c r="B248" s="50" t="s">
        <v>27</v>
      </c>
      <c r="C248" s="105" t="s">
        <v>434</v>
      </c>
      <c r="D248" s="165" t="s">
        <v>435</v>
      </c>
      <c r="E248" s="106" t="s">
        <v>311</v>
      </c>
      <c r="F248" s="106" t="s">
        <v>313</v>
      </c>
      <c r="G248" s="72" t="s">
        <v>314</v>
      </c>
      <c r="H248" s="104">
        <v>660</v>
      </c>
      <c r="I248" s="141">
        <v>660</v>
      </c>
      <c r="J248" s="229">
        <f t="shared" si="6"/>
        <v>100</v>
      </c>
      <c r="K248" s="37"/>
      <c r="L248" s="37"/>
      <c r="M248" s="37"/>
      <c r="N248" s="37"/>
      <c r="O248" s="37"/>
      <c r="P248" s="37"/>
    </row>
    <row r="249" spans="1:16" ht="30" customHeight="1" thickBot="1">
      <c r="A249" s="28" t="s">
        <v>76</v>
      </c>
      <c r="B249" s="14" t="s">
        <v>32</v>
      </c>
      <c r="C249" s="190" t="s">
        <v>424</v>
      </c>
      <c r="D249" s="190" t="s">
        <v>367</v>
      </c>
      <c r="E249" s="192" t="s">
        <v>311</v>
      </c>
      <c r="F249" s="190" t="s">
        <v>313</v>
      </c>
      <c r="G249" s="190" t="s">
        <v>314</v>
      </c>
      <c r="H249" s="77">
        <v>2808</v>
      </c>
      <c r="I249" s="140">
        <v>2808</v>
      </c>
      <c r="J249" s="229">
        <f t="shared" si="6"/>
        <v>100</v>
      </c>
      <c r="K249" s="37"/>
      <c r="L249" s="37"/>
      <c r="M249" s="37"/>
      <c r="N249" s="37"/>
      <c r="O249" s="37"/>
      <c r="P249" s="37"/>
    </row>
    <row r="250" spans="1:16" ht="30" customHeight="1">
      <c r="A250" s="25" t="s">
        <v>77</v>
      </c>
      <c r="B250" s="61" t="s">
        <v>74</v>
      </c>
      <c r="C250" s="66"/>
      <c r="D250" s="67"/>
      <c r="E250" s="23"/>
      <c r="F250" s="23"/>
      <c r="G250" s="23"/>
      <c r="H250" s="110">
        <v>2936</v>
      </c>
      <c r="I250" s="139">
        <f>SUM(I251:I252)</f>
        <v>2935.8</v>
      </c>
      <c r="J250" s="229">
        <f t="shared" si="6"/>
        <v>99.993188010899189</v>
      </c>
      <c r="K250" s="131">
        <f>I250</f>
        <v>2935.8</v>
      </c>
      <c r="L250" s="37"/>
      <c r="M250" s="37"/>
      <c r="N250" s="37"/>
      <c r="O250" s="37"/>
      <c r="P250" s="37"/>
    </row>
    <row r="251" spans="1:16" ht="30" customHeight="1">
      <c r="A251" s="27" t="s">
        <v>78</v>
      </c>
      <c r="B251" s="50" t="s">
        <v>79</v>
      </c>
      <c r="C251" s="105" t="s">
        <v>434</v>
      </c>
      <c r="D251" s="165" t="s">
        <v>435</v>
      </c>
      <c r="E251" s="106" t="s">
        <v>311</v>
      </c>
      <c r="F251" s="106" t="s">
        <v>313</v>
      </c>
      <c r="G251" s="72" t="s">
        <v>314</v>
      </c>
      <c r="H251" s="78">
        <v>1046</v>
      </c>
      <c r="I251" s="141">
        <v>1045.8</v>
      </c>
      <c r="J251" s="229">
        <f t="shared" si="6"/>
        <v>99.980879541108976</v>
      </c>
      <c r="K251" s="37"/>
      <c r="L251" s="37"/>
      <c r="M251" s="37"/>
      <c r="N251" s="37"/>
      <c r="O251" s="37"/>
      <c r="P251" s="37"/>
    </row>
    <row r="252" spans="1:16" ht="30" customHeight="1" thickBot="1">
      <c r="A252" s="28" t="s">
        <v>80</v>
      </c>
      <c r="B252" s="14" t="s">
        <v>32</v>
      </c>
      <c r="C252" s="190" t="s">
        <v>424</v>
      </c>
      <c r="D252" s="190" t="s">
        <v>367</v>
      </c>
      <c r="E252" s="192" t="s">
        <v>311</v>
      </c>
      <c r="F252" s="190" t="s">
        <v>313</v>
      </c>
      <c r="G252" s="190" t="s">
        <v>314</v>
      </c>
      <c r="H252" s="107">
        <v>1890</v>
      </c>
      <c r="I252" s="140">
        <v>1890</v>
      </c>
      <c r="J252" s="229">
        <f t="shared" si="6"/>
        <v>100</v>
      </c>
      <c r="K252" s="37"/>
      <c r="L252" s="37"/>
      <c r="M252" s="37"/>
      <c r="N252" s="37"/>
      <c r="O252" s="37"/>
      <c r="P252" s="37"/>
    </row>
    <row r="253" spans="1:16" ht="30" customHeight="1">
      <c r="A253" s="25" t="s">
        <v>81</v>
      </c>
      <c r="B253" s="61" t="s">
        <v>13</v>
      </c>
      <c r="C253" s="24"/>
      <c r="D253" s="23"/>
      <c r="E253" s="23"/>
      <c r="F253" s="23"/>
      <c r="G253" s="23"/>
      <c r="H253" s="139">
        <f>SUM(H254)</f>
        <v>5918</v>
      </c>
      <c r="I253" s="139">
        <f>SUM(I254)</f>
        <v>5918</v>
      </c>
      <c r="J253" s="229">
        <f t="shared" si="6"/>
        <v>100</v>
      </c>
      <c r="K253" s="131">
        <f>I253</f>
        <v>5918</v>
      </c>
      <c r="L253" s="37"/>
      <c r="M253" s="37"/>
      <c r="N253" s="37"/>
      <c r="O253" s="37"/>
      <c r="P253" s="37"/>
    </row>
    <row r="254" spans="1:16" ht="30" customHeight="1" thickBot="1">
      <c r="A254" s="28" t="s">
        <v>82</v>
      </c>
      <c r="B254" s="14" t="s">
        <v>32</v>
      </c>
      <c r="C254" s="75" t="s">
        <v>424</v>
      </c>
      <c r="D254" s="75" t="s">
        <v>367</v>
      </c>
      <c r="E254" s="74" t="s">
        <v>311</v>
      </c>
      <c r="F254" s="75" t="s">
        <v>313</v>
      </c>
      <c r="G254" s="75" t="s">
        <v>314</v>
      </c>
      <c r="H254" s="140">
        <v>5918</v>
      </c>
      <c r="I254" s="140">
        <v>5918</v>
      </c>
      <c r="J254" s="229">
        <f t="shared" si="6"/>
        <v>100</v>
      </c>
      <c r="K254" s="37"/>
      <c r="L254" s="37"/>
      <c r="M254" s="37"/>
      <c r="N254" s="37"/>
      <c r="O254" s="37"/>
      <c r="P254" s="37"/>
    </row>
    <row r="255" spans="1:16" ht="30" customHeight="1">
      <c r="A255" s="25" t="s">
        <v>83</v>
      </c>
      <c r="B255" s="61" t="s">
        <v>84</v>
      </c>
      <c r="C255" s="17"/>
      <c r="D255" s="18"/>
      <c r="E255" s="19"/>
      <c r="F255" s="18"/>
      <c r="G255" s="18"/>
      <c r="H255" s="96">
        <v>104000</v>
      </c>
      <c r="I255" s="136">
        <f>SUM(I256:I257)</f>
        <v>103550</v>
      </c>
      <c r="J255" s="229">
        <f t="shared" si="6"/>
        <v>99.567307692307693</v>
      </c>
      <c r="K255" s="131">
        <f>I255</f>
        <v>103550</v>
      </c>
      <c r="L255" s="37"/>
      <c r="M255" s="37"/>
      <c r="N255" s="37"/>
      <c r="O255" s="37"/>
      <c r="P255" s="37"/>
    </row>
    <row r="256" spans="1:16" ht="39.75" customHeight="1">
      <c r="A256" s="27" t="s">
        <v>85</v>
      </c>
      <c r="B256" s="193" t="s">
        <v>86</v>
      </c>
      <c r="C256" s="105" t="s">
        <v>437</v>
      </c>
      <c r="D256" s="93" t="s">
        <v>436</v>
      </c>
      <c r="E256" s="106" t="s">
        <v>311</v>
      </c>
      <c r="F256" s="106" t="s">
        <v>313</v>
      </c>
      <c r="G256" s="106" t="s">
        <v>314</v>
      </c>
      <c r="H256" s="122">
        <v>100000</v>
      </c>
      <c r="I256" s="134">
        <v>99950</v>
      </c>
      <c r="J256" s="229">
        <f t="shared" si="6"/>
        <v>99.95</v>
      </c>
      <c r="K256" s="37"/>
      <c r="L256" s="37"/>
      <c r="M256" s="37"/>
      <c r="N256" s="37"/>
      <c r="O256" s="37"/>
      <c r="P256" s="37"/>
    </row>
    <row r="257" spans="1:16" ht="30" customHeight="1">
      <c r="A257" s="27" t="s">
        <v>87</v>
      </c>
      <c r="B257" s="16" t="s">
        <v>88</v>
      </c>
      <c r="C257" s="72" t="s">
        <v>312</v>
      </c>
      <c r="D257" s="72" t="s">
        <v>394</v>
      </c>
      <c r="E257" s="106" t="s">
        <v>311</v>
      </c>
      <c r="F257" s="106" t="s">
        <v>313</v>
      </c>
      <c r="G257" s="106" t="s">
        <v>314</v>
      </c>
      <c r="H257" s="183">
        <v>4000</v>
      </c>
      <c r="I257" s="134">
        <v>3600</v>
      </c>
      <c r="J257" s="229">
        <f t="shared" si="6"/>
        <v>90</v>
      </c>
      <c r="K257" s="37"/>
      <c r="L257" s="37"/>
      <c r="M257" s="37"/>
      <c r="N257" s="37"/>
      <c r="O257" s="37"/>
      <c r="P257" s="37"/>
    </row>
    <row r="258" spans="1:16" ht="30" customHeight="1" thickBot="1">
      <c r="A258" s="115" t="s">
        <v>153</v>
      </c>
      <c r="B258" s="14" t="s">
        <v>89</v>
      </c>
      <c r="C258" s="56"/>
      <c r="D258" s="57"/>
      <c r="E258" s="57"/>
      <c r="F258" s="57"/>
      <c r="G258" s="57"/>
      <c r="H258" s="107"/>
      <c r="I258" s="140">
        <v>21167</v>
      </c>
      <c r="J258" s="229" t="e">
        <f t="shared" si="6"/>
        <v>#DIV/0!</v>
      </c>
      <c r="K258" s="131">
        <f>I258</f>
        <v>21167</v>
      </c>
      <c r="L258" s="37"/>
      <c r="M258" s="37"/>
      <c r="N258" s="37"/>
      <c r="O258" s="37"/>
      <c r="P258" s="37"/>
    </row>
    <row r="259" spans="1:16" ht="30" customHeight="1" thickBot="1">
      <c r="A259" s="30" t="s">
        <v>90</v>
      </c>
      <c r="B259" s="15" t="s">
        <v>91</v>
      </c>
      <c r="C259" s="79" t="s">
        <v>443</v>
      </c>
      <c r="D259" s="79" t="s">
        <v>444</v>
      </c>
      <c r="E259" s="106" t="s">
        <v>311</v>
      </c>
      <c r="F259" s="106" t="s">
        <v>313</v>
      </c>
      <c r="G259" s="106" t="s">
        <v>314</v>
      </c>
      <c r="H259" s="98">
        <v>98000</v>
      </c>
      <c r="I259" s="137">
        <v>98000</v>
      </c>
      <c r="J259" s="229">
        <f t="shared" si="6"/>
        <v>100</v>
      </c>
      <c r="K259" s="131">
        <f>I259</f>
        <v>98000</v>
      </c>
      <c r="L259" s="37"/>
      <c r="M259" s="37"/>
      <c r="N259" s="37"/>
      <c r="O259" s="37"/>
      <c r="P259" s="37"/>
    </row>
    <row r="260" spans="1:16" ht="30" customHeight="1">
      <c r="A260" s="25" t="s">
        <v>92</v>
      </c>
      <c r="B260" s="26" t="s">
        <v>93</v>
      </c>
      <c r="C260" s="54"/>
      <c r="D260" s="55"/>
      <c r="E260" s="55"/>
      <c r="F260" s="55"/>
      <c r="G260" s="55"/>
      <c r="H260" s="139">
        <f>SUM(H261:H262)</f>
        <v>6264</v>
      </c>
      <c r="I260" s="139">
        <f>SUM(I261:I262)</f>
        <v>6264</v>
      </c>
      <c r="J260" s="229">
        <f t="shared" si="6"/>
        <v>100</v>
      </c>
      <c r="K260" s="131">
        <f>I260</f>
        <v>6264</v>
      </c>
      <c r="L260" s="37"/>
      <c r="M260" s="37"/>
      <c r="N260" s="37"/>
      <c r="O260" s="37"/>
      <c r="P260" s="37"/>
    </row>
    <row r="261" spans="1:16" ht="30" customHeight="1">
      <c r="A261" s="27" t="s">
        <v>94</v>
      </c>
      <c r="B261" s="50" t="s">
        <v>79</v>
      </c>
      <c r="C261" s="105" t="s">
        <v>434</v>
      </c>
      <c r="D261" s="165" t="s">
        <v>435</v>
      </c>
      <c r="E261" s="106" t="s">
        <v>311</v>
      </c>
      <c r="F261" s="106" t="s">
        <v>313</v>
      </c>
      <c r="G261" s="72" t="s">
        <v>314</v>
      </c>
      <c r="H261" s="183">
        <v>1188</v>
      </c>
      <c r="I261" s="141">
        <v>1188</v>
      </c>
      <c r="J261" s="229">
        <f t="shared" si="6"/>
        <v>100</v>
      </c>
      <c r="K261" s="37"/>
      <c r="L261" s="37"/>
      <c r="M261" s="37"/>
      <c r="N261" s="37"/>
      <c r="O261" s="37"/>
      <c r="P261" s="37"/>
    </row>
    <row r="262" spans="1:16" ht="30" customHeight="1" thickBot="1">
      <c r="A262" s="28" t="s">
        <v>95</v>
      </c>
      <c r="B262" s="14" t="s">
        <v>32</v>
      </c>
      <c r="C262" s="190" t="s">
        <v>424</v>
      </c>
      <c r="D262" s="190" t="s">
        <v>367</v>
      </c>
      <c r="E262" s="192" t="s">
        <v>311</v>
      </c>
      <c r="F262" s="190" t="s">
        <v>313</v>
      </c>
      <c r="G262" s="190" t="s">
        <v>314</v>
      </c>
      <c r="H262" s="171">
        <v>5076</v>
      </c>
      <c r="I262" s="135">
        <v>5076</v>
      </c>
      <c r="J262" s="229">
        <f t="shared" si="6"/>
        <v>100</v>
      </c>
      <c r="K262" s="37"/>
      <c r="L262" s="37"/>
      <c r="M262" s="37"/>
      <c r="N262" s="37"/>
      <c r="O262" s="37"/>
      <c r="P262" s="37"/>
    </row>
    <row r="263" spans="1:16" ht="30" customHeight="1">
      <c r="A263" s="25" t="s">
        <v>96</v>
      </c>
      <c r="B263" s="61" t="s">
        <v>97</v>
      </c>
      <c r="C263" s="17"/>
      <c r="D263" s="18"/>
      <c r="E263" s="19"/>
      <c r="F263" s="18"/>
      <c r="G263" s="18"/>
      <c r="H263" s="96">
        <v>90</v>
      </c>
      <c r="I263" s="139">
        <f>SUM(I264)</f>
        <v>90</v>
      </c>
      <c r="J263" s="229">
        <f t="shared" si="6"/>
        <v>100</v>
      </c>
      <c r="K263" s="131">
        <f>I263</f>
        <v>90</v>
      </c>
      <c r="L263" s="37"/>
      <c r="M263" s="37"/>
      <c r="N263" s="37"/>
      <c r="O263" s="37"/>
      <c r="P263" s="37"/>
    </row>
    <row r="264" spans="1:16" ht="30" customHeight="1" thickBot="1">
      <c r="A264" s="28" t="s">
        <v>98</v>
      </c>
      <c r="B264" s="14" t="s">
        <v>99</v>
      </c>
      <c r="C264" s="169" t="s">
        <v>434</v>
      </c>
      <c r="D264" s="176" t="s">
        <v>435</v>
      </c>
      <c r="E264" s="170" t="s">
        <v>311</v>
      </c>
      <c r="F264" s="170" t="s">
        <v>313</v>
      </c>
      <c r="G264" s="190" t="s">
        <v>314</v>
      </c>
      <c r="H264" s="107">
        <v>90</v>
      </c>
      <c r="I264" s="140">
        <v>90</v>
      </c>
      <c r="J264" s="229">
        <f t="shared" si="6"/>
        <v>100</v>
      </c>
      <c r="K264" s="37"/>
      <c r="L264" s="37"/>
      <c r="M264" s="37"/>
      <c r="N264" s="37"/>
      <c r="O264" s="37"/>
      <c r="P264" s="37"/>
    </row>
    <row r="265" spans="1:16" ht="30" customHeight="1">
      <c r="A265" s="25" t="s">
        <v>100</v>
      </c>
      <c r="B265" s="61" t="s">
        <v>101</v>
      </c>
      <c r="C265" s="17"/>
      <c r="D265" s="18"/>
      <c r="E265" s="19"/>
      <c r="F265" s="18"/>
      <c r="G265" s="18"/>
      <c r="H265" s="96">
        <v>54</v>
      </c>
      <c r="I265" s="139">
        <f>SUM(I266)</f>
        <v>54</v>
      </c>
      <c r="J265" s="229">
        <f t="shared" ref="J265:J322" si="8">I265/H265*100</f>
        <v>100</v>
      </c>
      <c r="K265" s="131">
        <f>I265</f>
        <v>54</v>
      </c>
      <c r="L265" s="37"/>
      <c r="M265" s="37"/>
      <c r="N265" s="37"/>
      <c r="O265" s="37"/>
      <c r="P265" s="37"/>
    </row>
    <row r="266" spans="1:16" ht="30" customHeight="1" thickBot="1">
      <c r="A266" s="28" t="s">
        <v>102</v>
      </c>
      <c r="B266" s="14" t="s">
        <v>99</v>
      </c>
      <c r="C266" s="169" t="s">
        <v>434</v>
      </c>
      <c r="D266" s="176" t="s">
        <v>435</v>
      </c>
      <c r="E266" s="170" t="s">
        <v>311</v>
      </c>
      <c r="F266" s="170" t="s">
        <v>313</v>
      </c>
      <c r="G266" s="190" t="s">
        <v>314</v>
      </c>
      <c r="H266" s="107">
        <v>54</v>
      </c>
      <c r="I266" s="140">
        <v>54</v>
      </c>
      <c r="J266" s="229">
        <f t="shared" si="8"/>
        <v>100</v>
      </c>
      <c r="K266" s="37"/>
      <c r="L266" s="37"/>
      <c r="M266" s="37"/>
      <c r="N266" s="37"/>
      <c r="O266" s="37"/>
      <c r="P266" s="37"/>
    </row>
    <row r="267" spans="1:16" ht="30" customHeight="1">
      <c r="A267" s="25" t="s">
        <v>103</v>
      </c>
      <c r="B267" s="61" t="s">
        <v>104</v>
      </c>
      <c r="C267" s="17"/>
      <c r="D267" s="18"/>
      <c r="E267" s="19"/>
      <c r="F267" s="18"/>
      <c r="G267" s="18"/>
      <c r="H267" s="139">
        <v>8803</v>
      </c>
      <c r="I267" s="139">
        <f>SUM(I268:I269)</f>
        <v>8802.01</v>
      </c>
      <c r="J267" s="229">
        <f t="shared" si="8"/>
        <v>99.988753833920256</v>
      </c>
      <c r="K267" s="131">
        <f>I267</f>
        <v>8802.01</v>
      </c>
      <c r="L267" s="37"/>
      <c r="M267" s="37"/>
      <c r="N267" s="37"/>
      <c r="O267" s="37"/>
      <c r="P267" s="37"/>
    </row>
    <row r="268" spans="1:16" ht="30" customHeight="1">
      <c r="A268" s="27" t="s">
        <v>105</v>
      </c>
      <c r="B268" s="50" t="s">
        <v>106</v>
      </c>
      <c r="C268" s="105" t="s">
        <v>434</v>
      </c>
      <c r="D268" s="165" t="s">
        <v>435</v>
      </c>
      <c r="E268" s="106" t="s">
        <v>311</v>
      </c>
      <c r="F268" s="106" t="s">
        <v>313</v>
      </c>
      <c r="G268" s="72" t="s">
        <v>314</v>
      </c>
      <c r="H268" s="104">
        <v>1663</v>
      </c>
      <c r="I268" s="141">
        <v>1662.01</v>
      </c>
      <c r="J268" s="229">
        <f t="shared" si="8"/>
        <v>99.940469031870123</v>
      </c>
      <c r="K268" s="37"/>
      <c r="L268" s="37"/>
      <c r="M268" s="37"/>
      <c r="N268" s="37"/>
      <c r="O268" s="37"/>
      <c r="P268" s="37"/>
    </row>
    <row r="269" spans="1:16" ht="30" customHeight="1" thickBot="1">
      <c r="A269" s="28" t="s">
        <v>107</v>
      </c>
      <c r="B269" s="14" t="s">
        <v>32</v>
      </c>
      <c r="C269" s="190" t="s">
        <v>424</v>
      </c>
      <c r="D269" s="190" t="s">
        <v>367</v>
      </c>
      <c r="E269" s="192" t="s">
        <v>311</v>
      </c>
      <c r="F269" s="190" t="s">
        <v>313</v>
      </c>
      <c r="G269" s="190" t="s">
        <v>314</v>
      </c>
      <c r="H269" s="107">
        <v>7140</v>
      </c>
      <c r="I269" s="140">
        <v>7140</v>
      </c>
      <c r="J269" s="229">
        <f t="shared" si="8"/>
        <v>100</v>
      </c>
      <c r="K269" s="37"/>
      <c r="L269" s="37"/>
      <c r="M269" s="37"/>
      <c r="N269" s="37"/>
      <c r="O269" s="37"/>
      <c r="P269" s="37"/>
    </row>
    <row r="270" spans="1:16" ht="30" customHeight="1">
      <c r="A270" s="25" t="s">
        <v>108</v>
      </c>
      <c r="B270" s="61" t="s">
        <v>109</v>
      </c>
      <c r="C270" s="64"/>
      <c r="D270" s="65"/>
      <c r="E270" s="65"/>
      <c r="F270" s="65"/>
      <c r="G270" s="65"/>
      <c r="H270" s="139">
        <f>SUM(H271:H272)</f>
        <v>5304</v>
      </c>
      <c r="I270" s="139">
        <f>SUM(I271:I272)</f>
        <v>5304</v>
      </c>
      <c r="J270" s="229">
        <f t="shared" si="8"/>
        <v>100</v>
      </c>
      <c r="K270" s="131">
        <f>I270</f>
        <v>5304</v>
      </c>
      <c r="L270" s="37"/>
      <c r="M270" s="37"/>
      <c r="N270" s="37"/>
      <c r="O270" s="37"/>
      <c r="P270" s="37"/>
    </row>
    <row r="271" spans="1:16" ht="30" customHeight="1">
      <c r="A271" s="27" t="s">
        <v>110</v>
      </c>
      <c r="B271" s="50" t="s">
        <v>99</v>
      </c>
      <c r="C271" s="105" t="s">
        <v>434</v>
      </c>
      <c r="D271" s="165" t="s">
        <v>435</v>
      </c>
      <c r="E271" s="106" t="s">
        <v>311</v>
      </c>
      <c r="F271" s="106" t="s">
        <v>313</v>
      </c>
      <c r="G271" s="72" t="s">
        <v>314</v>
      </c>
      <c r="H271" s="183">
        <v>162</v>
      </c>
      <c r="I271" s="141">
        <v>162</v>
      </c>
      <c r="J271" s="229">
        <f t="shared" si="8"/>
        <v>100</v>
      </c>
      <c r="K271" s="37"/>
      <c r="L271" s="37"/>
      <c r="M271" s="37"/>
      <c r="N271" s="37"/>
      <c r="O271" s="37"/>
      <c r="P271" s="37"/>
    </row>
    <row r="272" spans="1:16" ht="30" customHeight="1" thickBot="1">
      <c r="A272" s="28" t="s">
        <v>111</v>
      </c>
      <c r="B272" s="14" t="s">
        <v>32</v>
      </c>
      <c r="C272" s="190" t="s">
        <v>424</v>
      </c>
      <c r="D272" s="190" t="s">
        <v>367</v>
      </c>
      <c r="E272" s="192" t="s">
        <v>311</v>
      </c>
      <c r="F272" s="190" t="s">
        <v>313</v>
      </c>
      <c r="G272" s="190" t="s">
        <v>314</v>
      </c>
      <c r="H272" s="107">
        <v>5142</v>
      </c>
      <c r="I272" s="140">
        <v>5142</v>
      </c>
      <c r="J272" s="229">
        <f t="shared" si="8"/>
        <v>100</v>
      </c>
      <c r="K272" s="37"/>
      <c r="L272" s="37"/>
      <c r="M272" s="37"/>
      <c r="N272" s="37"/>
      <c r="O272" s="37"/>
      <c r="P272" s="37"/>
    </row>
    <row r="273" spans="1:16" ht="30" customHeight="1">
      <c r="A273" s="25" t="s">
        <v>112</v>
      </c>
      <c r="B273" s="61" t="s">
        <v>113</v>
      </c>
      <c r="C273" s="64"/>
      <c r="D273" s="65"/>
      <c r="E273" s="65"/>
      <c r="F273" s="65"/>
      <c r="G273" s="65"/>
      <c r="H273" s="143">
        <v>131184</v>
      </c>
      <c r="I273" s="143">
        <f>SUM(I274:I277)</f>
        <v>126330.07</v>
      </c>
      <c r="J273" s="229">
        <f t="shared" si="8"/>
        <v>96.299907000853764</v>
      </c>
      <c r="K273" s="131">
        <f>I273</f>
        <v>126330.07</v>
      </c>
      <c r="L273" s="37"/>
      <c r="M273" s="37"/>
      <c r="N273" s="37"/>
      <c r="O273" s="37"/>
      <c r="P273" s="37"/>
    </row>
    <row r="274" spans="1:16" ht="30" customHeight="1">
      <c r="A274" s="27" t="s">
        <v>114</v>
      </c>
      <c r="B274" s="50" t="s">
        <v>106</v>
      </c>
      <c r="C274" s="105" t="s">
        <v>434</v>
      </c>
      <c r="D274" s="165" t="s">
        <v>435</v>
      </c>
      <c r="E274" s="106" t="s">
        <v>311</v>
      </c>
      <c r="F274" s="106" t="s">
        <v>313</v>
      </c>
      <c r="G274" s="72" t="s">
        <v>314</v>
      </c>
      <c r="H274" s="76">
        <v>25684</v>
      </c>
      <c r="I274" s="141">
        <v>25670</v>
      </c>
      <c r="J274" s="229">
        <f t="shared" si="8"/>
        <v>99.945491356486528</v>
      </c>
      <c r="K274" s="37"/>
      <c r="L274" s="37"/>
      <c r="M274" s="37"/>
      <c r="N274" s="37"/>
      <c r="O274" s="37"/>
      <c r="P274" s="37"/>
    </row>
    <row r="275" spans="1:16" ht="30" customHeight="1">
      <c r="A275" s="242" t="s">
        <v>115</v>
      </c>
      <c r="B275" s="259" t="s">
        <v>32</v>
      </c>
      <c r="C275" s="70" t="s">
        <v>312</v>
      </c>
      <c r="D275" s="219" t="s">
        <v>338</v>
      </c>
      <c r="E275" s="194" t="s">
        <v>311</v>
      </c>
      <c r="F275" s="219" t="s">
        <v>313</v>
      </c>
      <c r="G275" s="219" t="s">
        <v>314</v>
      </c>
      <c r="H275" s="261">
        <v>99500</v>
      </c>
      <c r="I275" s="141">
        <v>39684</v>
      </c>
      <c r="J275" s="229">
        <f t="shared" si="8"/>
        <v>39.883417085427133</v>
      </c>
      <c r="K275" s="37"/>
      <c r="L275" s="37"/>
      <c r="M275" s="37"/>
      <c r="N275" s="37"/>
      <c r="O275" s="37"/>
      <c r="P275" s="37"/>
    </row>
    <row r="276" spans="1:16" ht="30" customHeight="1">
      <c r="A276" s="243"/>
      <c r="B276" s="260"/>
      <c r="C276" s="72" t="s">
        <v>424</v>
      </c>
      <c r="D276" s="72" t="s">
        <v>367</v>
      </c>
      <c r="E276" s="106" t="s">
        <v>311</v>
      </c>
      <c r="F276" s="72" t="s">
        <v>313</v>
      </c>
      <c r="G276" s="72" t="s">
        <v>314</v>
      </c>
      <c r="H276" s="262"/>
      <c r="I276" s="141">
        <v>59776.07</v>
      </c>
      <c r="J276" s="229" t="e">
        <f t="shared" si="8"/>
        <v>#DIV/0!</v>
      </c>
      <c r="K276" s="37"/>
      <c r="L276" s="37"/>
      <c r="M276" s="37"/>
      <c r="N276" s="37"/>
      <c r="O276" s="37"/>
      <c r="P276" s="37"/>
    </row>
    <row r="277" spans="1:16" ht="30" customHeight="1">
      <c r="A277" s="27" t="s">
        <v>116</v>
      </c>
      <c r="B277" s="16" t="s">
        <v>117</v>
      </c>
      <c r="C277" s="72" t="s">
        <v>312</v>
      </c>
      <c r="D277" s="72" t="s">
        <v>394</v>
      </c>
      <c r="E277" s="106" t="s">
        <v>311</v>
      </c>
      <c r="F277" s="106" t="s">
        <v>313</v>
      </c>
      <c r="G277" s="106" t="s">
        <v>314</v>
      </c>
      <c r="H277" s="183">
        <v>6000</v>
      </c>
      <c r="I277" s="141">
        <v>1200</v>
      </c>
      <c r="J277" s="229">
        <f t="shared" si="8"/>
        <v>20</v>
      </c>
      <c r="K277" s="37"/>
      <c r="L277" s="37"/>
      <c r="M277" s="37"/>
      <c r="N277" s="37"/>
      <c r="O277" s="37"/>
      <c r="P277" s="37"/>
    </row>
    <row r="278" spans="1:16" ht="30" customHeight="1" thickBot="1">
      <c r="A278" s="115" t="s">
        <v>153</v>
      </c>
      <c r="B278" s="14" t="s">
        <v>89</v>
      </c>
      <c r="C278" s="20"/>
      <c r="D278" s="21"/>
      <c r="E278" s="22"/>
      <c r="F278" s="21"/>
      <c r="G278" s="21"/>
      <c r="H278" s="111"/>
      <c r="I278" s="140">
        <v>10000</v>
      </c>
      <c r="J278" s="229" t="e">
        <f t="shared" si="8"/>
        <v>#DIV/0!</v>
      </c>
      <c r="K278" s="131">
        <f>I278</f>
        <v>10000</v>
      </c>
      <c r="L278" s="37"/>
      <c r="M278" s="37"/>
      <c r="N278" s="37"/>
      <c r="O278" s="37"/>
      <c r="P278" s="37"/>
    </row>
    <row r="279" spans="1:16" ht="30" customHeight="1">
      <c r="A279" s="25" t="s">
        <v>118</v>
      </c>
      <c r="B279" s="61" t="s">
        <v>119</v>
      </c>
      <c r="C279" s="64"/>
      <c r="D279" s="65"/>
      <c r="E279" s="65"/>
      <c r="F279" s="65"/>
      <c r="G279" s="65"/>
      <c r="H279" s="100">
        <v>160</v>
      </c>
      <c r="I279" s="139">
        <v>90</v>
      </c>
      <c r="J279" s="229">
        <f t="shared" si="8"/>
        <v>56.25</v>
      </c>
      <c r="K279" s="131">
        <f>I279</f>
        <v>90</v>
      </c>
      <c r="L279" s="37"/>
      <c r="M279" s="37"/>
      <c r="N279" s="37"/>
      <c r="O279" s="37"/>
      <c r="P279" s="37"/>
    </row>
    <row r="280" spans="1:16" ht="30" customHeight="1" thickBot="1">
      <c r="A280" s="28" t="s">
        <v>120</v>
      </c>
      <c r="B280" s="14" t="s">
        <v>99</v>
      </c>
      <c r="C280" s="169" t="s">
        <v>434</v>
      </c>
      <c r="D280" s="176" t="s">
        <v>435</v>
      </c>
      <c r="E280" s="170" t="s">
        <v>311</v>
      </c>
      <c r="F280" s="170" t="s">
        <v>313</v>
      </c>
      <c r="G280" s="190" t="s">
        <v>314</v>
      </c>
      <c r="H280" s="107">
        <v>160</v>
      </c>
      <c r="I280" s="140">
        <v>90</v>
      </c>
      <c r="J280" s="229">
        <f t="shared" si="8"/>
        <v>56.25</v>
      </c>
      <c r="K280" s="37"/>
      <c r="L280" s="37"/>
      <c r="M280" s="37"/>
      <c r="N280" s="37"/>
      <c r="O280" s="37"/>
      <c r="P280" s="37"/>
    </row>
    <row r="281" spans="1:16" ht="37.5" customHeight="1" thickBot="1">
      <c r="A281" s="68" t="s">
        <v>121</v>
      </c>
      <c r="B281" s="15" t="s">
        <v>9</v>
      </c>
      <c r="C281" s="173" t="s">
        <v>312</v>
      </c>
      <c r="D281" s="195" t="s">
        <v>425</v>
      </c>
      <c r="E281" s="174" t="s">
        <v>311</v>
      </c>
      <c r="F281" s="174" t="s">
        <v>313</v>
      </c>
      <c r="G281" s="174" t="s">
        <v>314</v>
      </c>
      <c r="H281" s="99">
        <v>147600</v>
      </c>
      <c r="I281" s="142">
        <v>147600</v>
      </c>
      <c r="J281" s="229">
        <f t="shared" si="8"/>
        <v>100</v>
      </c>
      <c r="K281" s="131">
        <f>I281</f>
        <v>147600</v>
      </c>
      <c r="L281" s="37"/>
      <c r="M281" s="37"/>
      <c r="N281" s="37"/>
      <c r="O281" s="37"/>
      <c r="P281" s="37"/>
    </row>
    <row r="282" spans="1:16" ht="52.5" customHeight="1" thickBot="1">
      <c r="A282" s="68" t="s">
        <v>122</v>
      </c>
      <c r="B282" s="15" t="s">
        <v>10</v>
      </c>
      <c r="C282" s="79" t="s">
        <v>312</v>
      </c>
      <c r="D282" s="109" t="s">
        <v>500</v>
      </c>
      <c r="E282" s="109" t="s">
        <v>311</v>
      </c>
      <c r="F282" s="109" t="s">
        <v>313</v>
      </c>
      <c r="G282" s="109" t="s">
        <v>314</v>
      </c>
      <c r="H282" s="99">
        <v>62200</v>
      </c>
      <c r="I282" s="142">
        <v>62200</v>
      </c>
      <c r="J282" s="229">
        <f t="shared" si="8"/>
        <v>100</v>
      </c>
      <c r="K282" s="131">
        <f>I282</f>
        <v>62200</v>
      </c>
      <c r="L282" s="37"/>
      <c r="M282" s="37"/>
      <c r="N282" s="37"/>
      <c r="O282" s="37"/>
      <c r="P282" s="37"/>
    </row>
    <row r="283" spans="1:16" ht="30" customHeight="1" thickBot="1">
      <c r="A283" s="68" t="s">
        <v>123</v>
      </c>
      <c r="B283" s="15" t="s">
        <v>11</v>
      </c>
      <c r="C283" s="6"/>
      <c r="D283" s="4"/>
      <c r="E283" s="5"/>
      <c r="F283" s="4"/>
      <c r="G283" s="4"/>
      <c r="H283" s="98">
        <v>0</v>
      </c>
      <c r="I283" s="142">
        <v>0</v>
      </c>
      <c r="J283" s="229" t="e">
        <f t="shared" si="8"/>
        <v>#DIV/0!</v>
      </c>
      <c r="K283" s="37"/>
      <c r="L283" s="37"/>
      <c r="M283" s="37"/>
      <c r="N283" s="37"/>
      <c r="O283" s="37"/>
      <c r="P283" s="37"/>
    </row>
    <row r="284" spans="1:16" ht="38.25" customHeight="1" thickBot="1">
      <c r="A284" s="68" t="s">
        <v>124</v>
      </c>
      <c r="B284" s="15" t="s">
        <v>125</v>
      </c>
      <c r="C284" s="12"/>
      <c r="D284" s="13"/>
      <c r="E284" s="13"/>
      <c r="F284" s="13"/>
      <c r="G284" s="13"/>
      <c r="H284" s="114">
        <v>0</v>
      </c>
      <c r="I284" s="142">
        <v>0</v>
      </c>
      <c r="J284" s="229" t="e">
        <f t="shared" si="8"/>
        <v>#DIV/0!</v>
      </c>
      <c r="K284" s="37"/>
      <c r="L284" s="37"/>
      <c r="M284" s="37"/>
      <c r="N284" s="37"/>
      <c r="O284" s="37"/>
      <c r="P284" s="37"/>
    </row>
    <row r="285" spans="1:16" ht="30" customHeight="1" thickBot="1">
      <c r="A285" s="68" t="s">
        <v>126</v>
      </c>
      <c r="B285" s="15" t="s">
        <v>127</v>
      </c>
      <c r="C285" s="196" t="s">
        <v>312</v>
      </c>
      <c r="D285" s="109" t="s">
        <v>426</v>
      </c>
      <c r="E285" s="174" t="s">
        <v>311</v>
      </c>
      <c r="F285" s="174" t="s">
        <v>313</v>
      </c>
      <c r="G285" s="174" t="s">
        <v>314</v>
      </c>
      <c r="H285" s="114">
        <v>15000</v>
      </c>
      <c r="I285" s="142">
        <v>15000</v>
      </c>
      <c r="J285" s="229">
        <f t="shared" si="8"/>
        <v>100</v>
      </c>
      <c r="K285" s="131">
        <f>I285</f>
        <v>15000</v>
      </c>
      <c r="L285" s="37"/>
      <c r="M285" s="37"/>
      <c r="N285" s="37"/>
      <c r="O285" s="37"/>
      <c r="P285" s="37"/>
    </row>
    <row r="286" spans="1:16" ht="30" customHeight="1" thickBot="1">
      <c r="A286" s="68" t="s">
        <v>128</v>
      </c>
      <c r="B286" s="15" t="s">
        <v>129</v>
      </c>
      <c r="C286" s="196" t="s">
        <v>312</v>
      </c>
      <c r="D286" s="109" t="s">
        <v>501</v>
      </c>
      <c r="E286" s="174" t="s">
        <v>311</v>
      </c>
      <c r="F286" s="174" t="s">
        <v>313</v>
      </c>
      <c r="G286" s="174" t="s">
        <v>314</v>
      </c>
      <c r="H286" s="98">
        <v>30000</v>
      </c>
      <c r="I286" s="142">
        <v>30000</v>
      </c>
      <c r="J286" s="229">
        <f t="shared" si="8"/>
        <v>100</v>
      </c>
      <c r="K286" s="131">
        <f>I286</f>
        <v>30000</v>
      </c>
      <c r="L286" s="37"/>
      <c r="M286" s="37"/>
      <c r="N286" s="37"/>
      <c r="O286" s="37"/>
      <c r="P286" s="37"/>
    </row>
    <row r="287" spans="1:16" ht="30" customHeight="1" thickBot="1">
      <c r="A287" s="68" t="s">
        <v>130</v>
      </c>
      <c r="B287" s="15" t="s">
        <v>131</v>
      </c>
      <c r="C287" s="196" t="s">
        <v>312</v>
      </c>
      <c r="D287" s="109" t="s">
        <v>426</v>
      </c>
      <c r="E287" s="174" t="s">
        <v>311</v>
      </c>
      <c r="F287" s="174" t="s">
        <v>313</v>
      </c>
      <c r="G287" s="174" t="s">
        <v>314</v>
      </c>
      <c r="H287" s="99">
        <v>30000</v>
      </c>
      <c r="I287" s="142">
        <v>30000</v>
      </c>
      <c r="J287" s="229">
        <f t="shared" si="8"/>
        <v>100</v>
      </c>
      <c r="K287" s="131">
        <f>I287</f>
        <v>30000</v>
      </c>
      <c r="L287" s="37"/>
      <c r="M287" s="37"/>
      <c r="N287" s="37"/>
      <c r="O287" s="37"/>
      <c r="P287" s="37"/>
    </row>
    <row r="288" spans="1:16" ht="30" customHeight="1" thickBot="1">
      <c r="A288" s="68" t="s">
        <v>132</v>
      </c>
      <c r="B288" s="15" t="s">
        <v>133</v>
      </c>
      <c r="C288" s="116" t="s">
        <v>312</v>
      </c>
      <c r="D288" s="109" t="s">
        <v>340</v>
      </c>
      <c r="E288" s="109" t="s">
        <v>311</v>
      </c>
      <c r="F288" s="174" t="s">
        <v>313</v>
      </c>
      <c r="G288" s="109" t="s">
        <v>314</v>
      </c>
      <c r="H288" s="99">
        <v>30000</v>
      </c>
      <c r="I288" s="142">
        <v>30000</v>
      </c>
      <c r="J288" s="229">
        <f t="shared" si="8"/>
        <v>100</v>
      </c>
      <c r="K288" s="131">
        <f>I288</f>
        <v>30000</v>
      </c>
      <c r="L288" s="37"/>
      <c r="M288" s="37"/>
      <c r="N288" s="37"/>
      <c r="O288" s="37"/>
      <c r="P288" s="37"/>
    </row>
    <row r="289" spans="1:16" ht="30" customHeight="1" thickBot="1">
      <c r="A289" s="68" t="s">
        <v>134</v>
      </c>
      <c r="B289" s="15" t="s">
        <v>135</v>
      </c>
      <c r="C289" s="116"/>
      <c r="D289" s="109"/>
      <c r="E289" s="109"/>
      <c r="F289" s="79"/>
      <c r="G289" s="79"/>
      <c r="H289" s="98">
        <v>0</v>
      </c>
      <c r="I289" s="137">
        <v>0</v>
      </c>
      <c r="J289" s="229" t="e">
        <f t="shared" si="8"/>
        <v>#DIV/0!</v>
      </c>
      <c r="K289" s="37"/>
      <c r="L289" s="37"/>
      <c r="M289" s="37"/>
      <c r="N289" s="37"/>
      <c r="O289" s="37"/>
      <c r="P289" s="37"/>
    </row>
    <row r="290" spans="1:16" ht="30" customHeight="1">
      <c r="A290" s="252" t="s">
        <v>136</v>
      </c>
      <c r="B290" s="254" t="s">
        <v>137</v>
      </c>
      <c r="C290" s="80"/>
      <c r="D290" s="117"/>
      <c r="E290" s="117"/>
      <c r="F290" s="117"/>
      <c r="G290" s="117"/>
      <c r="H290" s="110">
        <v>4136150</v>
      </c>
      <c r="I290" s="139">
        <f>SUM(I291:I309)</f>
        <v>4134900</v>
      </c>
      <c r="J290" s="229">
        <f t="shared" si="8"/>
        <v>99.969778658897766</v>
      </c>
      <c r="K290" s="131">
        <f>I290</f>
        <v>4134900</v>
      </c>
      <c r="L290" s="37"/>
      <c r="M290" s="37"/>
      <c r="N290" s="37"/>
      <c r="O290" s="37"/>
      <c r="P290" s="37"/>
    </row>
    <row r="291" spans="1:16" ht="30" customHeight="1">
      <c r="A291" s="253"/>
      <c r="B291" s="255"/>
      <c r="C291" s="70" t="s">
        <v>312</v>
      </c>
      <c r="D291" s="219" t="s">
        <v>341</v>
      </c>
      <c r="E291" s="219" t="s">
        <v>311</v>
      </c>
      <c r="F291" s="194" t="s">
        <v>313</v>
      </c>
      <c r="G291" s="219" t="s">
        <v>314</v>
      </c>
      <c r="H291" s="197"/>
      <c r="I291" s="198">
        <v>85200</v>
      </c>
      <c r="J291" s="229" t="e">
        <f t="shared" si="8"/>
        <v>#DIV/0!</v>
      </c>
      <c r="K291" s="37"/>
      <c r="L291" s="37"/>
      <c r="M291" s="37"/>
      <c r="N291" s="37"/>
      <c r="O291" s="37"/>
      <c r="P291" s="37"/>
    </row>
    <row r="292" spans="1:16" ht="30" customHeight="1">
      <c r="A292" s="253"/>
      <c r="B292" s="255"/>
      <c r="C292" s="70" t="s">
        <v>312</v>
      </c>
      <c r="D292" s="93" t="s">
        <v>342</v>
      </c>
      <c r="E292" s="219" t="s">
        <v>311</v>
      </c>
      <c r="F292" s="194" t="s">
        <v>313</v>
      </c>
      <c r="G292" s="219" t="s">
        <v>314</v>
      </c>
      <c r="H292" s="103"/>
      <c r="I292" s="141">
        <v>66700</v>
      </c>
      <c r="J292" s="229" t="e">
        <f t="shared" si="8"/>
        <v>#DIV/0!</v>
      </c>
      <c r="K292" s="37"/>
      <c r="L292" s="37"/>
      <c r="M292" s="37"/>
      <c r="N292" s="37"/>
      <c r="O292" s="37"/>
      <c r="P292" s="37"/>
    </row>
    <row r="293" spans="1:16" ht="30" customHeight="1">
      <c r="A293" s="253"/>
      <c r="B293" s="255"/>
      <c r="C293" s="70" t="s">
        <v>312</v>
      </c>
      <c r="D293" s="93" t="s">
        <v>343</v>
      </c>
      <c r="E293" s="219" t="s">
        <v>311</v>
      </c>
      <c r="F293" s="194" t="s">
        <v>313</v>
      </c>
      <c r="G293" s="219" t="s">
        <v>314</v>
      </c>
      <c r="H293" s="103"/>
      <c r="I293" s="141">
        <v>78500</v>
      </c>
      <c r="J293" s="229" t="e">
        <f t="shared" si="8"/>
        <v>#DIV/0!</v>
      </c>
      <c r="K293" s="37"/>
      <c r="L293" s="37"/>
      <c r="M293" s="37"/>
      <c r="N293" s="37"/>
      <c r="O293" s="37"/>
      <c r="P293" s="37"/>
    </row>
    <row r="294" spans="1:16" ht="30" customHeight="1">
      <c r="A294" s="253"/>
      <c r="B294" s="255"/>
      <c r="C294" s="70" t="s">
        <v>312</v>
      </c>
      <c r="D294" s="93" t="s">
        <v>344</v>
      </c>
      <c r="E294" s="219" t="s">
        <v>311</v>
      </c>
      <c r="F294" s="194" t="s">
        <v>313</v>
      </c>
      <c r="G294" s="219" t="s">
        <v>314</v>
      </c>
      <c r="H294" s="103"/>
      <c r="I294" s="141">
        <v>78000</v>
      </c>
      <c r="J294" s="229" t="e">
        <f t="shared" si="8"/>
        <v>#DIV/0!</v>
      </c>
      <c r="K294" s="37"/>
      <c r="L294" s="37"/>
      <c r="M294" s="37"/>
      <c r="N294" s="37"/>
      <c r="O294" s="37"/>
      <c r="P294" s="37"/>
    </row>
    <row r="295" spans="1:16" ht="30" customHeight="1">
      <c r="A295" s="253"/>
      <c r="B295" s="255"/>
      <c r="C295" s="70" t="s">
        <v>312</v>
      </c>
      <c r="D295" s="93" t="s">
        <v>345</v>
      </c>
      <c r="E295" s="219" t="s">
        <v>311</v>
      </c>
      <c r="F295" s="194" t="s">
        <v>313</v>
      </c>
      <c r="G295" s="219" t="s">
        <v>314</v>
      </c>
      <c r="H295" s="103"/>
      <c r="I295" s="141">
        <v>22500</v>
      </c>
      <c r="J295" s="229" t="e">
        <f t="shared" si="8"/>
        <v>#DIV/0!</v>
      </c>
      <c r="K295" s="37"/>
      <c r="L295" s="37"/>
      <c r="M295" s="37"/>
      <c r="N295" s="37"/>
      <c r="O295" s="37"/>
      <c r="P295" s="37"/>
    </row>
    <row r="296" spans="1:16" ht="30" customHeight="1">
      <c r="A296" s="253"/>
      <c r="B296" s="255"/>
      <c r="C296" s="70" t="s">
        <v>312</v>
      </c>
      <c r="D296" s="93" t="s">
        <v>346</v>
      </c>
      <c r="E296" s="219" t="s">
        <v>311</v>
      </c>
      <c r="F296" s="194" t="s">
        <v>313</v>
      </c>
      <c r="G296" s="219" t="s">
        <v>314</v>
      </c>
      <c r="H296" s="103"/>
      <c r="I296" s="141">
        <v>85575</v>
      </c>
      <c r="J296" s="229" t="e">
        <f t="shared" si="8"/>
        <v>#DIV/0!</v>
      </c>
      <c r="K296" s="37"/>
      <c r="L296" s="37"/>
      <c r="M296" s="37"/>
      <c r="N296" s="37"/>
      <c r="O296" s="37"/>
      <c r="P296" s="37"/>
    </row>
    <row r="297" spans="1:16" ht="30" customHeight="1">
      <c r="A297" s="253"/>
      <c r="B297" s="255"/>
      <c r="C297" s="70" t="s">
        <v>312</v>
      </c>
      <c r="D297" s="93" t="s">
        <v>347</v>
      </c>
      <c r="E297" s="219" t="s">
        <v>311</v>
      </c>
      <c r="F297" s="194" t="s">
        <v>313</v>
      </c>
      <c r="G297" s="219" t="s">
        <v>314</v>
      </c>
      <c r="H297" s="103"/>
      <c r="I297" s="141">
        <v>72175</v>
      </c>
      <c r="J297" s="229" t="e">
        <f t="shared" si="8"/>
        <v>#DIV/0!</v>
      </c>
      <c r="K297" s="37"/>
      <c r="L297" s="37"/>
      <c r="M297" s="37"/>
      <c r="N297" s="37"/>
      <c r="O297" s="37"/>
      <c r="P297" s="37"/>
    </row>
    <row r="298" spans="1:16" ht="30" customHeight="1">
      <c r="A298" s="253"/>
      <c r="B298" s="255"/>
      <c r="C298" s="70" t="s">
        <v>312</v>
      </c>
      <c r="D298" s="93" t="s">
        <v>348</v>
      </c>
      <c r="E298" s="219" t="s">
        <v>311</v>
      </c>
      <c r="F298" s="194" t="s">
        <v>313</v>
      </c>
      <c r="G298" s="219" t="s">
        <v>314</v>
      </c>
      <c r="H298" s="103"/>
      <c r="I298" s="141">
        <v>89000</v>
      </c>
      <c r="J298" s="229" t="e">
        <f t="shared" si="8"/>
        <v>#DIV/0!</v>
      </c>
      <c r="K298" s="37"/>
      <c r="L298" s="37"/>
      <c r="M298" s="37"/>
      <c r="N298" s="37"/>
      <c r="O298" s="37"/>
      <c r="P298" s="37"/>
    </row>
    <row r="299" spans="1:16" ht="30" customHeight="1">
      <c r="A299" s="253"/>
      <c r="B299" s="255"/>
      <c r="C299" s="70" t="s">
        <v>312</v>
      </c>
      <c r="D299" s="93" t="s">
        <v>349</v>
      </c>
      <c r="E299" s="219" t="s">
        <v>311</v>
      </c>
      <c r="F299" s="194" t="s">
        <v>313</v>
      </c>
      <c r="G299" s="219" t="s">
        <v>314</v>
      </c>
      <c r="H299" s="103"/>
      <c r="I299" s="141">
        <v>71000</v>
      </c>
      <c r="J299" s="229" t="e">
        <f t="shared" si="8"/>
        <v>#DIV/0!</v>
      </c>
      <c r="K299" s="37"/>
      <c r="L299" s="37"/>
      <c r="M299" s="37"/>
      <c r="N299" s="37"/>
      <c r="O299" s="37"/>
      <c r="P299" s="37"/>
    </row>
    <row r="300" spans="1:16" ht="30" customHeight="1">
      <c r="A300" s="253"/>
      <c r="B300" s="255"/>
      <c r="C300" s="70" t="s">
        <v>312</v>
      </c>
      <c r="D300" s="93" t="s">
        <v>350</v>
      </c>
      <c r="E300" s="219" t="s">
        <v>311</v>
      </c>
      <c r="F300" s="194" t="s">
        <v>313</v>
      </c>
      <c r="G300" s="219" t="s">
        <v>314</v>
      </c>
      <c r="H300" s="103"/>
      <c r="I300" s="141">
        <v>30000</v>
      </c>
      <c r="J300" s="229" t="e">
        <f t="shared" si="8"/>
        <v>#DIV/0!</v>
      </c>
      <c r="K300" s="37"/>
      <c r="L300" s="37"/>
      <c r="M300" s="37"/>
      <c r="N300" s="37"/>
      <c r="O300" s="37"/>
      <c r="P300" s="37"/>
    </row>
    <row r="301" spans="1:16" ht="30" customHeight="1">
      <c r="A301" s="253"/>
      <c r="B301" s="255"/>
      <c r="C301" s="72" t="s">
        <v>323</v>
      </c>
      <c r="D301" s="93" t="s">
        <v>351</v>
      </c>
      <c r="E301" s="219" t="s">
        <v>311</v>
      </c>
      <c r="F301" s="194" t="s">
        <v>313</v>
      </c>
      <c r="G301" s="219" t="s">
        <v>314</v>
      </c>
      <c r="H301" s="103"/>
      <c r="I301" s="141">
        <v>366800</v>
      </c>
      <c r="J301" s="229" t="e">
        <f t="shared" si="8"/>
        <v>#DIV/0!</v>
      </c>
      <c r="K301" s="37"/>
      <c r="L301" s="37"/>
      <c r="M301" s="37"/>
      <c r="N301" s="37"/>
      <c r="O301" s="37"/>
      <c r="P301" s="37"/>
    </row>
    <row r="302" spans="1:16" ht="30" customHeight="1">
      <c r="A302" s="253"/>
      <c r="B302" s="255"/>
      <c r="C302" s="72" t="s">
        <v>353</v>
      </c>
      <c r="D302" s="93" t="s">
        <v>352</v>
      </c>
      <c r="E302" s="219" t="s">
        <v>311</v>
      </c>
      <c r="F302" s="194" t="s">
        <v>313</v>
      </c>
      <c r="G302" s="219" t="s">
        <v>314</v>
      </c>
      <c r="H302" s="103"/>
      <c r="I302" s="141">
        <v>2541325</v>
      </c>
      <c r="J302" s="229" t="e">
        <f t="shared" si="8"/>
        <v>#DIV/0!</v>
      </c>
      <c r="K302" s="37"/>
      <c r="L302" s="37"/>
      <c r="M302" s="37"/>
      <c r="N302" s="37"/>
      <c r="O302" s="37"/>
      <c r="P302" s="37"/>
    </row>
    <row r="303" spans="1:16" ht="30" customHeight="1">
      <c r="A303" s="253"/>
      <c r="B303" s="255"/>
      <c r="C303" s="72" t="s">
        <v>312</v>
      </c>
      <c r="D303" s="93" t="s">
        <v>355</v>
      </c>
      <c r="E303" s="219" t="s">
        <v>311</v>
      </c>
      <c r="F303" s="194" t="s">
        <v>313</v>
      </c>
      <c r="G303" s="93" t="s">
        <v>314</v>
      </c>
      <c r="H303" s="103"/>
      <c r="I303" s="141">
        <v>11875</v>
      </c>
      <c r="J303" s="229" t="e">
        <f t="shared" si="8"/>
        <v>#DIV/0!</v>
      </c>
      <c r="K303" s="37"/>
      <c r="L303" s="37"/>
      <c r="M303" s="37"/>
      <c r="N303" s="37"/>
      <c r="O303" s="37"/>
      <c r="P303" s="37"/>
    </row>
    <row r="304" spans="1:16" ht="30" customHeight="1">
      <c r="A304" s="253"/>
      <c r="B304" s="255"/>
      <c r="C304" s="72" t="s">
        <v>312</v>
      </c>
      <c r="D304" s="93" t="s">
        <v>380</v>
      </c>
      <c r="E304" s="219" t="s">
        <v>311</v>
      </c>
      <c r="F304" s="194" t="s">
        <v>313</v>
      </c>
      <c r="G304" s="93" t="s">
        <v>314</v>
      </c>
      <c r="H304" s="103"/>
      <c r="I304" s="141">
        <v>55000</v>
      </c>
      <c r="J304" s="229" t="e">
        <f t="shared" si="8"/>
        <v>#DIV/0!</v>
      </c>
      <c r="K304" s="37"/>
      <c r="L304" s="37"/>
      <c r="M304" s="37"/>
      <c r="N304" s="37"/>
      <c r="O304" s="37"/>
      <c r="P304" s="37"/>
    </row>
    <row r="305" spans="1:16" ht="30" customHeight="1">
      <c r="A305" s="253"/>
      <c r="B305" s="255"/>
      <c r="C305" s="72" t="s">
        <v>312</v>
      </c>
      <c r="D305" s="93" t="s">
        <v>381</v>
      </c>
      <c r="E305" s="219" t="s">
        <v>311</v>
      </c>
      <c r="F305" s="194" t="s">
        <v>313</v>
      </c>
      <c r="G305" s="93" t="s">
        <v>314</v>
      </c>
      <c r="H305" s="103"/>
      <c r="I305" s="141">
        <v>55000</v>
      </c>
      <c r="J305" s="229" t="e">
        <f t="shared" si="8"/>
        <v>#DIV/0!</v>
      </c>
      <c r="K305" s="37"/>
      <c r="L305" s="37"/>
      <c r="M305" s="37"/>
      <c r="N305" s="37"/>
      <c r="O305" s="37"/>
      <c r="P305" s="37"/>
    </row>
    <row r="306" spans="1:16" ht="30" customHeight="1">
      <c r="A306" s="253"/>
      <c r="B306" s="255"/>
      <c r="C306" s="72" t="s">
        <v>312</v>
      </c>
      <c r="D306" s="93" t="s">
        <v>438</v>
      </c>
      <c r="E306" s="219" t="s">
        <v>311</v>
      </c>
      <c r="F306" s="194" t="s">
        <v>313</v>
      </c>
      <c r="G306" s="93" t="s">
        <v>314</v>
      </c>
      <c r="H306" s="103"/>
      <c r="I306" s="141">
        <v>68750</v>
      </c>
      <c r="J306" s="229" t="e">
        <f t="shared" si="8"/>
        <v>#DIV/0!</v>
      </c>
      <c r="K306" s="37"/>
      <c r="L306" s="37"/>
      <c r="M306" s="37"/>
      <c r="N306" s="37"/>
      <c r="O306" s="37"/>
      <c r="P306" s="37"/>
    </row>
    <row r="307" spans="1:16" ht="30" customHeight="1">
      <c r="A307" s="253"/>
      <c r="B307" s="255"/>
      <c r="C307" s="72" t="s">
        <v>312</v>
      </c>
      <c r="D307" s="93" t="s">
        <v>439</v>
      </c>
      <c r="E307" s="219" t="s">
        <v>311</v>
      </c>
      <c r="F307" s="194" t="s">
        <v>313</v>
      </c>
      <c r="G307" s="93" t="s">
        <v>314</v>
      </c>
      <c r="H307" s="103"/>
      <c r="I307" s="141">
        <v>55000</v>
      </c>
      <c r="J307" s="229" t="e">
        <f t="shared" si="8"/>
        <v>#DIV/0!</v>
      </c>
      <c r="K307" s="37"/>
      <c r="L307" s="37"/>
      <c r="M307" s="37"/>
      <c r="N307" s="37"/>
      <c r="O307" s="37"/>
      <c r="P307" s="37"/>
    </row>
    <row r="308" spans="1:16" ht="30" customHeight="1">
      <c r="A308" s="253"/>
      <c r="B308" s="255"/>
      <c r="C308" s="72" t="s">
        <v>312</v>
      </c>
      <c r="D308" s="93" t="s">
        <v>440</v>
      </c>
      <c r="E308" s="219" t="s">
        <v>311</v>
      </c>
      <c r="F308" s="194" t="s">
        <v>313</v>
      </c>
      <c r="G308" s="93" t="s">
        <v>314</v>
      </c>
      <c r="H308" s="103"/>
      <c r="I308" s="141">
        <v>68750</v>
      </c>
      <c r="J308" s="229" t="e">
        <f t="shared" si="8"/>
        <v>#DIV/0!</v>
      </c>
      <c r="K308" s="37"/>
      <c r="L308" s="37"/>
      <c r="M308" s="37"/>
      <c r="N308" s="37"/>
      <c r="O308" s="37"/>
      <c r="P308" s="37"/>
    </row>
    <row r="309" spans="1:16" ht="30" customHeight="1" thickBot="1">
      <c r="A309" s="253"/>
      <c r="B309" s="255"/>
      <c r="C309" s="75" t="s">
        <v>442</v>
      </c>
      <c r="D309" s="160" t="s">
        <v>441</v>
      </c>
      <c r="E309" s="160" t="s">
        <v>311</v>
      </c>
      <c r="F309" s="160" t="s">
        <v>313</v>
      </c>
      <c r="G309" s="160" t="s">
        <v>314</v>
      </c>
      <c r="H309" s="103"/>
      <c r="I309" s="141">
        <v>233750</v>
      </c>
      <c r="J309" s="229" t="e">
        <f t="shared" si="8"/>
        <v>#DIV/0!</v>
      </c>
      <c r="K309" s="37"/>
      <c r="L309" s="37"/>
      <c r="M309" s="37"/>
      <c r="N309" s="37"/>
      <c r="O309" s="37"/>
      <c r="P309" s="37"/>
    </row>
    <row r="310" spans="1:16" ht="30" customHeight="1" thickBot="1">
      <c r="A310" s="68" t="s">
        <v>138</v>
      </c>
      <c r="B310" s="15" t="s">
        <v>139</v>
      </c>
      <c r="C310" s="159" t="s">
        <v>427</v>
      </c>
      <c r="D310" s="199" t="s">
        <v>382</v>
      </c>
      <c r="E310" s="219" t="s">
        <v>311</v>
      </c>
      <c r="F310" s="219" t="s">
        <v>313</v>
      </c>
      <c r="G310" s="190" t="s">
        <v>314</v>
      </c>
      <c r="H310" s="7">
        <v>28000</v>
      </c>
      <c r="I310" s="137">
        <v>27739.38</v>
      </c>
      <c r="J310" s="229">
        <f t="shared" si="8"/>
        <v>99.069214285714295</v>
      </c>
      <c r="K310" s="131">
        <f>I310</f>
        <v>27739.38</v>
      </c>
      <c r="L310" s="37"/>
      <c r="M310" s="37"/>
      <c r="N310" s="37"/>
      <c r="O310" s="37"/>
      <c r="P310" s="37"/>
    </row>
    <row r="311" spans="1:16" ht="30" customHeight="1" thickBot="1">
      <c r="A311" s="68" t="s">
        <v>140</v>
      </c>
      <c r="B311" s="15" t="s">
        <v>141</v>
      </c>
      <c r="C311" s="79"/>
      <c r="D311" s="109"/>
      <c r="E311" s="109"/>
      <c r="F311" s="109"/>
      <c r="G311" s="118"/>
      <c r="H311" s="7">
        <v>0</v>
      </c>
      <c r="I311" s="137">
        <v>0</v>
      </c>
      <c r="J311" s="229" t="e">
        <f t="shared" si="8"/>
        <v>#DIV/0!</v>
      </c>
      <c r="K311" s="131">
        <f>I311</f>
        <v>0</v>
      </c>
      <c r="L311" s="37"/>
      <c r="M311" s="37"/>
      <c r="N311" s="37"/>
      <c r="O311" s="37"/>
      <c r="P311" s="37"/>
    </row>
    <row r="312" spans="1:16" ht="39" customHeight="1" thickBot="1">
      <c r="A312" s="68" t="s">
        <v>278</v>
      </c>
      <c r="B312" s="15" t="s">
        <v>383</v>
      </c>
      <c r="C312" s="79" t="s">
        <v>312</v>
      </c>
      <c r="D312" s="109" t="s">
        <v>502</v>
      </c>
      <c r="E312" s="109" t="s">
        <v>311</v>
      </c>
      <c r="F312" s="109" t="s">
        <v>313</v>
      </c>
      <c r="G312" s="109" t="s">
        <v>314</v>
      </c>
      <c r="H312" s="7">
        <v>17430</v>
      </c>
      <c r="I312" s="137">
        <v>15929</v>
      </c>
      <c r="J312" s="229">
        <f t="shared" si="8"/>
        <v>91.388410786001145</v>
      </c>
      <c r="K312" s="131">
        <f>I312</f>
        <v>15929</v>
      </c>
      <c r="L312" s="37"/>
      <c r="M312" s="37"/>
      <c r="N312" s="37"/>
      <c r="O312" s="37"/>
      <c r="P312" s="37"/>
    </row>
    <row r="313" spans="1:16" ht="30" customHeight="1" thickBot="1">
      <c r="A313" s="68" t="s">
        <v>280</v>
      </c>
      <c r="B313" s="15" t="s">
        <v>384</v>
      </c>
      <c r="C313" s="79"/>
      <c r="D313" s="109"/>
      <c r="E313" s="109"/>
      <c r="F313" s="109"/>
      <c r="G313" s="118"/>
      <c r="H313" s="7">
        <v>0</v>
      </c>
      <c r="I313" s="137">
        <v>0</v>
      </c>
      <c r="J313" s="229" t="e">
        <f t="shared" si="8"/>
        <v>#DIV/0!</v>
      </c>
      <c r="K313" s="131">
        <f>I313</f>
        <v>0</v>
      </c>
      <c r="L313" s="37"/>
      <c r="M313" s="37"/>
      <c r="N313" s="37"/>
      <c r="O313" s="37"/>
      <c r="P313" s="37"/>
    </row>
    <row r="314" spans="1:16" ht="30" customHeight="1" thickBot="1">
      <c r="A314" s="68" t="s">
        <v>282</v>
      </c>
      <c r="B314" s="15" t="s">
        <v>385</v>
      </c>
      <c r="C314" s="79" t="s">
        <v>312</v>
      </c>
      <c r="D314" s="109" t="s">
        <v>503</v>
      </c>
      <c r="E314" s="109" t="s">
        <v>311</v>
      </c>
      <c r="F314" s="109" t="s">
        <v>313</v>
      </c>
      <c r="G314" s="109" t="s">
        <v>314</v>
      </c>
      <c r="H314" s="7">
        <v>30000</v>
      </c>
      <c r="I314" s="137">
        <v>30000</v>
      </c>
      <c r="J314" s="229">
        <f t="shared" si="8"/>
        <v>100</v>
      </c>
      <c r="K314" s="131">
        <f t="shared" ref="K314:K320" si="9">I314</f>
        <v>30000</v>
      </c>
      <c r="L314" s="37"/>
      <c r="M314" s="37"/>
      <c r="N314" s="37"/>
      <c r="O314" s="37"/>
      <c r="P314" s="37"/>
    </row>
    <row r="315" spans="1:16" ht="30" customHeight="1" thickBot="1">
      <c r="A315" s="68" t="s">
        <v>284</v>
      </c>
      <c r="B315" s="15" t="s">
        <v>386</v>
      </c>
      <c r="C315" s="79"/>
      <c r="D315" s="109"/>
      <c r="E315" s="109"/>
      <c r="F315" s="109"/>
      <c r="G315" s="118"/>
      <c r="H315" s="7">
        <v>3150</v>
      </c>
      <c r="I315" s="142">
        <v>0</v>
      </c>
      <c r="J315" s="229">
        <f t="shared" si="8"/>
        <v>0</v>
      </c>
      <c r="K315" s="131">
        <f t="shared" si="9"/>
        <v>0</v>
      </c>
      <c r="L315" s="37"/>
      <c r="M315" s="37"/>
      <c r="N315" s="37"/>
      <c r="O315" s="37"/>
      <c r="P315" s="37"/>
    </row>
    <row r="316" spans="1:16" ht="30" customHeight="1" thickBot="1">
      <c r="A316" s="68" t="s">
        <v>361</v>
      </c>
      <c r="B316" s="15" t="s">
        <v>387</v>
      </c>
      <c r="C316" s="79" t="s">
        <v>504</v>
      </c>
      <c r="D316" s="109" t="s">
        <v>505</v>
      </c>
      <c r="E316" s="109" t="s">
        <v>311</v>
      </c>
      <c r="F316" s="109" t="s">
        <v>313</v>
      </c>
      <c r="G316" s="109" t="s">
        <v>314</v>
      </c>
      <c r="H316" s="7">
        <v>300000</v>
      </c>
      <c r="I316" s="142">
        <v>289047.5</v>
      </c>
      <c r="J316" s="229">
        <f t="shared" si="8"/>
        <v>96.349166666666662</v>
      </c>
      <c r="K316" s="131">
        <f t="shared" si="9"/>
        <v>289047.5</v>
      </c>
      <c r="L316" s="37"/>
      <c r="M316" s="37"/>
      <c r="N316" s="37"/>
      <c r="O316" s="37"/>
      <c r="P316" s="37"/>
    </row>
    <row r="317" spans="1:16" ht="30" customHeight="1" thickBot="1">
      <c r="A317" s="68" t="s">
        <v>363</v>
      </c>
      <c r="B317" s="15" t="s">
        <v>388</v>
      </c>
      <c r="C317" s="79" t="s">
        <v>506</v>
      </c>
      <c r="D317" s="109" t="s">
        <v>507</v>
      </c>
      <c r="E317" s="109" t="s">
        <v>311</v>
      </c>
      <c r="F317" s="109" t="s">
        <v>313</v>
      </c>
      <c r="G317" s="109" t="s">
        <v>314</v>
      </c>
      <c r="H317" s="7">
        <v>216200</v>
      </c>
      <c r="I317" s="142">
        <v>165150.35999999999</v>
      </c>
      <c r="J317" s="229">
        <f t="shared" si="8"/>
        <v>76.387770582793706</v>
      </c>
      <c r="K317" s="131">
        <f t="shared" si="9"/>
        <v>165150.35999999999</v>
      </c>
      <c r="L317" s="37"/>
      <c r="M317" s="37"/>
      <c r="N317" s="37"/>
      <c r="O317" s="37"/>
      <c r="P317" s="37"/>
    </row>
    <row r="318" spans="1:16" ht="30" customHeight="1" thickBot="1">
      <c r="A318" s="68" t="s">
        <v>364</v>
      </c>
      <c r="B318" s="15" t="s">
        <v>389</v>
      </c>
      <c r="C318" s="79" t="s">
        <v>506</v>
      </c>
      <c r="D318" s="109" t="s">
        <v>507</v>
      </c>
      <c r="E318" s="109" t="s">
        <v>311</v>
      </c>
      <c r="F318" s="109" t="s">
        <v>313</v>
      </c>
      <c r="G318" s="109" t="s">
        <v>314</v>
      </c>
      <c r="H318" s="7">
        <v>31320</v>
      </c>
      <c r="I318" s="142">
        <v>31310.55</v>
      </c>
      <c r="J318" s="229">
        <f t="shared" si="8"/>
        <v>99.96982758620689</v>
      </c>
      <c r="K318" s="131">
        <f t="shared" si="9"/>
        <v>31310.55</v>
      </c>
      <c r="L318" s="37"/>
      <c r="M318" s="37"/>
      <c r="N318" s="37"/>
      <c r="O318" s="37"/>
      <c r="P318" s="37"/>
    </row>
    <row r="319" spans="1:16" ht="30" customHeight="1" thickBot="1">
      <c r="A319" s="68" t="s">
        <v>457</v>
      </c>
      <c r="B319" s="15" t="s">
        <v>458</v>
      </c>
      <c r="C319" s="79" t="s">
        <v>312</v>
      </c>
      <c r="D319" s="109" t="s">
        <v>508</v>
      </c>
      <c r="E319" s="109" t="s">
        <v>311</v>
      </c>
      <c r="F319" s="109" t="s">
        <v>313</v>
      </c>
      <c r="G319" s="109" t="s">
        <v>314</v>
      </c>
      <c r="H319" s="7">
        <v>50180</v>
      </c>
      <c r="I319" s="142">
        <v>50160</v>
      </c>
      <c r="J319" s="229">
        <f t="shared" si="8"/>
        <v>99.960143483459547</v>
      </c>
      <c r="K319" s="131">
        <f t="shared" si="9"/>
        <v>50160</v>
      </c>
      <c r="L319" s="37"/>
      <c r="M319" s="37"/>
      <c r="N319" s="37"/>
      <c r="O319" s="37"/>
      <c r="P319" s="37"/>
    </row>
    <row r="320" spans="1:16" ht="30" customHeight="1" thickBot="1">
      <c r="A320" s="68" t="s">
        <v>459</v>
      </c>
      <c r="B320" s="15" t="s">
        <v>460</v>
      </c>
      <c r="C320" s="79" t="s">
        <v>312</v>
      </c>
      <c r="D320" s="109" t="s">
        <v>509</v>
      </c>
      <c r="E320" s="109" t="s">
        <v>311</v>
      </c>
      <c r="F320" s="109" t="s">
        <v>313</v>
      </c>
      <c r="G320" s="109" t="s">
        <v>314</v>
      </c>
      <c r="H320" s="7">
        <v>48300</v>
      </c>
      <c r="I320" s="142">
        <v>48300</v>
      </c>
      <c r="J320" s="229">
        <f t="shared" si="8"/>
        <v>100</v>
      </c>
      <c r="K320" s="131">
        <f t="shared" si="9"/>
        <v>48300</v>
      </c>
      <c r="L320" s="37"/>
      <c r="M320" s="37"/>
      <c r="N320" s="37"/>
      <c r="O320" s="37"/>
      <c r="P320" s="37"/>
    </row>
    <row r="321" spans="1:16" ht="18.75" customHeight="1" thickBot="1">
      <c r="A321" s="221"/>
      <c r="B321" s="127" t="s">
        <v>306</v>
      </c>
      <c r="C321" s="128"/>
      <c r="D321" s="129"/>
      <c r="E321" s="129"/>
      <c r="F321" s="129"/>
      <c r="G321" s="130"/>
      <c r="H321" s="126">
        <f>H218+H220+H223+H225+H227+H229+H230+H232+H234+H235+H238+H240+H243+H245+H247+H250+H253+H255+H259+H260+H263+H265+H267+H270+H273+H279+H281+H282+H283+H284+H285+H286+H287+H288+H289+H290+H310+H311+H312+H313+H314+H315+H316+H317+H318+H319+H320</f>
        <v>5702452</v>
      </c>
      <c r="I321" s="144">
        <f>I218+I220+I223+I225+I227+I229+I230+I232+I234+I235+I238+I240+I243+I245+I247+I250+I253+I255+I259+I260+I263+I265+I267+I270+I273+I279+I281+I282+I283+I284+I285+I286+I287+I288+I289+I290+I310+I311+I312+I313+I314+I315+I316+I317+I318+I319+I320+I258+I278</f>
        <v>5660046.6699999999</v>
      </c>
      <c r="J321" s="229">
        <f t="shared" si="8"/>
        <v>99.25636673487125</v>
      </c>
      <c r="K321" s="131">
        <f>SUM(K218:K320)</f>
        <v>5660046.6699999999</v>
      </c>
      <c r="L321" s="131">
        <f>K321-I321</f>
        <v>0</v>
      </c>
      <c r="M321" s="37"/>
      <c r="N321" s="37"/>
      <c r="O321" s="37"/>
      <c r="P321" s="37"/>
    </row>
    <row r="322" spans="1:16" ht="27.75" customHeight="1" thickBot="1">
      <c r="A322" s="119"/>
      <c r="B322" s="120" t="s">
        <v>354</v>
      </c>
      <c r="C322" s="6"/>
      <c r="D322" s="4"/>
      <c r="E322" s="5"/>
      <c r="F322" s="4"/>
      <c r="G322" s="7"/>
      <c r="H322" s="218">
        <f>H156+H216+H321</f>
        <v>35605786</v>
      </c>
      <c r="I322" s="145">
        <v>34238192.159999996</v>
      </c>
      <c r="J322" s="229">
        <f t="shared" si="8"/>
        <v>96.159068528918283</v>
      </c>
      <c r="K322" s="37"/>
      <c r="L322" s="37"/>
      <c r="M322" s="37"/>
      <c r="N322" s="37"/>
      <c r="O322" s="37"/>
      <c r="P322" s="37"/>
    </row>
    <row r="323" spans="1:16" ht="15.75">
      <c r="A323" s="37"/>
      <c r="B323" s="47"/>
      <c r="C323" s="48"/>
      <c r="D323" s="49"/>
      <c r="E323" s="49"/>
      <c r="F323" s="49"/>
      <c r="G323" s="49"/>
      <c r="H323" s="36"/>
      <c r="I323" s="294">
        <f>I322/H322</f>
        <v>0.9615906852891829</v>
      </c>
      <c r="J323" s="230"/>
      <c r="K323" s="37"/>
      <c r="L323" s="37"/>
      <c r="M323" s="37"/>
      <c r="N323" s="37"/>
      <c r="O323" s="37"/>
      <c r="P323" s="37"/>
    </row>
    <row r="324" spans="1:16" ht="15.75">
      <c r="A324" s="37"/>
      <c r="B324" s="123" t="s">
        <v>356</v>
      </c>
      <c r="C324" s="39"/>
      <c r="D324" s="40"/>
      <c r="E324" s="41"/>
      <c r="F324" s="40"/>
      <c r="G324" s="40"/>
      <c r="H324" s="40"/>
      <c r="I324" s="131"/>
      <c r="J324" s="231"/>
      <c r="K324" s="37"/>
      <c r="L324" s="37"/>
      <c r="M324" s="37"/>
      <c r="N324" s="37"/>
      <c r="O324" s="37"/>
      <c r="P324" s="37"/>
    </row>
    <row r="325" spans="1:16" ht="15.75">
      <c r="A325" s="37"/>
      <c r="B325" s="251" t="s">
        <v>357</v>
      </c>
      <c r="C325" s="251"/>
      <c r="D325" s="49"/>
      <c r="E325" s="49"/>
      <c r="F325" s="49"/>
      <c r="G325" s="49"/>
      <c r="H325" s="36"/>
      <c r="I325" s="48"/>
      <c r="J325" s="230"/>
      <c r="K325" s="37"/>
      <c r="L325" s="37"/>
      <c r="M325" s="37"/>
      <c r="N325" s="37"/>
      <c r="O325" s="37"/>
      <c r="P325" s="37"/>
    </row>
    <row r="326" spans="1:16" ht="15.75">
      <c r="A326" s="37"/>
      <c r="B326" s="124" t="s">
        <v>358</v>
      </c>
      <c r="C326" s="124"/>
      <c r="D326" s="40"/>
      <c r="E326" s="41"/>
      <c r="F326" s="40"/>
      <c r="G326" s="40"/>
      <c r="H326" s="40"/>
      <c r="I326" s="37"/>
      <c r="J326" s="231"/>
      <c r="K326" s="37"/>
      <c r="L326" s="37"/>
      <c r="M326" s="37"/>
      <c r="N326" s="37"/>
      <c r="O326" s="37"/>
      <c r="P326" s="37"/>
    </row>
    <row r="327" spans="1:16" ht="15.75">
      <c r="A327" s="37"/>
      <c r="B327" s="38" t="s">
        <v>514</v>
      </c>
      <c r="C327" s="39"/>
      <c r="D327" s="40"/>
      <c r="E327" s="41"/>
      <c r="F327" s="40"/>
      <c r="G327" s="40"/>
      <c r="H327" s="40"/>
      <c r="I327" s="37"/>
      <c r="J327" s="231"/>
      <c r="K327" s="37"/>
      <c r="L327" s="37"/>
      <c r="M327" s="37"/>
      <c r="N327" s="37"/>
      <c r="O327" s="37"/>
      <c r="P327" s="37"/>
    </row>
    <row r="328" spans="1:16" ht="15.75">
      <c r="A328" s="37"/>
      <c r="B328" s="47"/>
      <c r="C328" s="48"/>
      <c r="D328" s="49"/>
      <c r="E328" s="49"/>
      <c r="F328" s="49"/>
      <c r="G328" s="49"/>
      <c r="H328" s="36"/>
      <c r="I328" s="49"/>
      <c r="J328" s="230"/>
      <c r="K328" s="37"/>
      <c r="L328" s="37"/>
      <c r="M328" s="37"/>
      <c r="N328" s="37"/>
      <c r="O328" s="37"/>
      <c r="P328" s="37"/>
    </row>
    <row r="329" spans="1:16" ht="15.75">
      <c r="A329" s="37"/>
      <c r="B329" s="47"/>
      <c r="C329" s="48"/>
      <c r="D329" s="49"/>
      <c r="E329" s="49"/>
      <c r="F329" s="49"/>
      <c r="G329" s="49"/>
      <c r="H329" s="36"/>
      <c r="I329" s="49"/>
      <c r="J329" s="230"/>
      <c r="K329" s="37"/>
      <c r="L329" s="37"/>
      <c r="M329" s="37"/>
      <c r="N329" s="37"/>
      <c r="O329" s="37"/>
      <c r="P329" s="37"/>
    </row>
    <row r="330" spans="1:16" ht="15.75">
      <c r="A330" s="37"/>
      <c r="B330" s="38"/>
      <c r="C330" s="39"/>
      <c r="D330" s="40"/>
      <c r="E330" s="41"/>
      <c r="F330" s="40"/>
      <c r="G330" s="40"/>
      <c r="H330" s="40"/>
      <c r="I330" s="37"/>
      <c r="J330" s="231"/>
      <c r="K330" s="37"/>
      <c r="L330" s="37"/>
      <c r="M330" s="37"/>
      <c r="N330" s="37"/>
      <c r="O330" s="37"/>
      <c r="P330" s="37"/>
    </row>
    <row r="331" spans="1:16" ht="15.75">
      <c r="A331" s="37"/>
      <c r="B331" s="33"/>
      <c r="C331" s="34"/>
      <c r="D331" s="35"/>
      <c r="E331" s="35"/>
      <c r="F331" s="35"/>
      <c r="G331" s="35"/>
      <c r="H331" s="36"/>
      <c r="I331" s="35"/>
      <c r="J331" s="230"/>
      <c r="K331" s="37"/>
      <c r="L331" s="37"/>
      <c r="M331" s="37"/>
      <c r="N331" s="37"/>
      <c r="O331" s="37"/>
      <c r="P331" s="37"/>
    </row>
    <row r="332" spans="1:16" ht="15.75">
      <c r="A332" s="37"/>
      <c r="B332" s="33"/>
      <c r="C332" s="34"/>
      <c r="D332" s="35"/>
      <c r="E332" s="35"/>
      <c r="F332" s="35"/>
      <c r="G332" s="35"/>
      <c r="H332" s="36"/>
      <c r="I332" s="35"/>
      <c r="J332" s="230"/>
      <c r="K332" s="37"/>
      <c r="L332" s="37"/>
      <c r="M332" s="37"/>
      <c r="N332" s="37"/>
      <c r="O332" s="37"/>
      <c r="P332" s="37"/>
    </row>
    <row r="333" spans="1:16" ht="15.75">
      <c r="A333" s="37"/>
      <c r="B333" s="33"/>
      <c r="C333" s="34"/>
      <c r="D333" s="35"/>
      <c r="E333" s="35"/>
      <c r="F333" s="35"/>
      <c r="G333" s="35"/>
      <c r="H333" s="36"/>
      <c r="I333" s="35"/>
      <c r="J333" s="230"/>
      <c r="K333" s="37"/>
      <c r="L333" s="37"/>
      <c r="M333" s="37"/>
      <c r="N333" s="37"/>
      <c r="O333" s="37"/>
      <c r="P333" s="37"/>
    </row>
    <row r="334" spans="1:16" ht="15.75">
      <c r="A334" s="37"/>
      <c r="B334" s="33"/>
      <c r="C334" s="34"/>
      <c r="D334" s="35"/>
      <c r="E334" s="35"/>
      <c r="F334" s="35"/>
      <c r="G334" s="35"/>
      <c r="H334" s="36"/>
      <c r="I334" s="35"/>
      <c r="J334" s="230"/>
      <c r="K334" s="37"/>
      <c r="L334" s="37"/>
      <c r="M334" s="37"/>
      <c r="N334" s="37"/>
      <c r="O334" s="37"/>
      <c r="P334" s="37"/>
    </row>
    <row r="335" spans="1:16" ht="15.75">
      <c r="A335" s="37"/>
      <c r="B335" s="33"/>
      <c r="C335" s="34"/>
      <c r="D335" s="35"/>
      <c r="E335" s="35"/>
      <c r="F335" s="35"/>
      <c r="G335" s="35"/>
      <c r="H335" s="36"/>
      <c r="I335" s="35"/>
      <c r="J335" s="230"/>
      <c r="K335" s="37"/>
      <c r="L335" s="37"/>
      <c r="M335" s="37"/>
      <c r="N335" s="37"/>
      <c r="O335" s="37"/>
      <c r="P335" s="37"/>
    </row>
    <row r="336" spans="1:16" ht="15.75">
      <c r="A336" s="37"/>
      <c r="B336" s="38"/>
      <c r="C336" s="39"/>
      <c r="D336" s="40"/>
      <c r="E336" s="41"/>
      <c r="F336" s="40"/>
      <c r="G336" s="40"/>
      <c r="H336" s="40"/>
      <c r="I336" s="37"/>
      <c r="J336" s="231"/>
      <c r="K336" s="37"/>
      <c r="L336" s="37"/>
      <c r="M336" s="37"/>
      <c r="N336" s="37"/>
      <c r="O336" s="37"/>
      <c r="P336" s="37"/>
    </row>
    <row r="337" spans="1:16" ht="15.75">
      <c r="A337" s="37"/>
      <c r="B337" s="33"/>
      <c r="C337" s="34"/>
      <c r="D337" s="35"/>
      <c r="E337" s="35"/>
      <c r="F337" s="35"/>
      <c r="G337" s="35"/>
      <c r="H337" s="36"/>
      <c r="I337" s="35"/>
      <c r="J337" s="230"/>
      <c r="K337" s="37"/>
      <c r="L337" s="37"/>
      <c r="M337" s="37"/>
      <c r="N337" s="37"/>
      <c r="O337" s="37"/>
      <c r="P337" s="37"/>
    </row>
    <row r="338" spans="1:16" ht="15.75">
      <c r="A338" s="37"/>
      <c r="B338" s="33"/>
      <c r="C338" s="34"/>
      <c r="D338" s="35"/>
      <c r="E338" s="35"/>
      <c r="F338" s="35"/>
      <c r="G338" s="35"/>
      <c r="H338" s="36"/>
      <c r="I338" s="35"/>
      <c r="J338" s="230"/>
      <c r="K338" s="37"/>
      <c r="L338" s="37"/>
      <c r="M338" s="37"/>
      <c r="N338" s="37"/>
      <c r="O338" s="37"/>
      <c r="P338" s="37"/>
    </row>
    <row r="339" spans="1:16" ht="15.75">
      <c r="A339" s="37"/>
      <c r="B339" s="38"/>
      <c r="C339" s="39"/>
      <c r="D339" s="40"/>
      <c r="E339" s="41"/>
      <c r="F339" s="40"/>
      <c r="G339" s="40"/>
      <c r="H339" s="40"/>
      <c r="I339" s="37"/>
      <c r="J339" s="231"/>
      <c r="K339" s="37"/>
      <c r="L339" s="37"/>
      <c r="M339" s="37"/>
      <c r="N339" s="37"/>
      <c r="O339" s="37"/>
      <c r="P339" s="37"/>
    </row>
    <row r="340" spans="1:16" ht="15.75">
      <c r="A340" s="37"/>
      <c r="B340" s="33"/>
      <c r="C340" s="34"/>
      <c r="D340" s="35"/>
      <c r="E340" s="35"/>
      <c r="F340" s="35"/>
      <c r="G340" s="35"/>
      <c r="H340" s="36"/>
      <c r="I340" s="35"/>
      <c r="J340" s="230"/>
      <c r="K340" s="37"/>
      <c r="L340" s="37"/>
      <c r="M340" s="37"/>
      <c r="N340" s="37"/>
      <c r="O340" s="37"/>
      <c r="P340" s="37"/>
    </row>
    <row r="341" spans="1:16" ht="15.75">
      <c r="A341" s="37"/>
      <c r="B341" s="33"/>
      <c r="C341" s="34"/>
      <c r="D341" s="35"/>
      <c r="E341" s="35"/>
      <c r="F341" s="35"/>
      <c r="G341" s="35"/>
      <c r="H341" s="36"/>
      <c r="I341" s="35"/>
      <c r="J341" s="230"/>
      <c r="K341" s="37"/>
      <c r="L341" s="37"/>
      <c r="M341" s="37"/>
      <c r="N341" s="37"/>
      <c r="O341" s="37"/>
      <c r="P341" s="37"/>
    </row>
    <row r="342" spans="1:16" ht="15.75">
      <c r="A342" s="37"/>
      <c r="B342" s="33"/>
      <c r="C342" s="34"/>
      <c r="D342" s="35"/>
      <c r="E342" s="35"/>
      <c r="F342" s="35"/>
      <c r="G342" s="35"/>
      <c r="H342" s="36"/>
      <c r="I342" s="35"/>
      <c r="J342" s="230"/>
      <c r="K342" s="37"/>
      <c r="L342" s="37"/>
      <c r="M342" s="37"/>
      <c r="N342" s="37"/>
      <c r="O342" s="37"/>
      <c r="P342" s="37"/>
    </row>
    <row r="343" spans="1:16" ht="15.75">
      <c r="A343" s="37"/>
      <c r="B343" s="33"/>
      <c r="C343" s="34"/>
      <c r="D343" s="35"/>
      <c r="E343" s="35"/>
      <c r="F343" s="35"/>
      <c r="G343" s="35"/>
      <c r="H343" s="36"/>
      <c r="I343" s="35"/>
      <c r="J343" s="230"/>
      <c r="K343" s="37"/>
      <c r="L343" s="37"/>
      <c r="M343" s="37"/>
      <c r="N343" s="37"/>
      <c r="O343" s="37"/>
      <c r="P343" s="37"/>
    </row>
    <row r="344" spans="1:16" ht="15.75">
      <c r="A344" s="37"/>
      <c r="B344" s="33"/>
      <c r="C344" s="34"/>
      <c r="D344" s="35"/>
      <c r="E344" s="35"/>
      <c r="F344" s="35"/>
      <c r="G344" s="35"/>
      <c r="H344" s="36"/>
      <c r="I344" s="35"/>
      <c r="J344" s="230"/>
      <c r="K344" s="37"/>
      <c r="L344" s="37"/>
      <c r="M344" s="37"/>
      <c r="N344" s="37"/>
      <c r="O344" s="37"/>
      <c r="P344" s="37"/>
    </row>
    <row r="345" spans="1:16" ht="15.75">
      <c r="A345" s="37"/>
      <c r="B345" s="33"/>
      <c r="C345" s="34"/>
      <c r="D345" s="35"/>
      <c r="E345" s="35"/>
      <c r="F345" s="35"/>
      <c r="G345" s="35"/>
      <c r="H345" s="36"/>
      <c r="I345" s="35"/>
      <c r="J345" s="230"/>
      <c r="K345" s="37"/>
      <c r="L345" s="37"/>
      <c r="M345" s="37"/>
      <c r="N345" s="37"/>
      <c r="O345" s="37"/>
      <c r="P345" s="37"/>
    </row>
    <row r="346" spans="1:16" ht="15.75">
      <c r="A346" s="37"/>
      <c r="B346" s="33"/>
      <c r="C346" s="43"/>
      <c r="D346" s="44"/>
      <c r="E346" s="45"/>
      <c r="F346" s="45"/>
      <c r="G346" s="42"/>
      <c r="H346" s="46"/>
      <c r="I346" s="46"/>
      <c r="J346" s="231"/>
      <c r="K346" s="37"/>
      <c r="L346" s="37"/>
      <c r="M346" s="37"/>
      <c r="N346" s="37"/>
      <c r="O346" s="37"/>
      <c r="P346" s="37"/>
    </row>
    <row r="347" spans="1:16" ht="15.75">
      <c r="A347" s="37"/>
      <c r="B347" s="33"/>
      <c r="C347" s="43"/>
      <c r="D347" s="44"/>
      <c r="E347" s="45"/>
      <c r="F347" s="45"/>
      <c r="G347" s="42"/>
      <c r="H347" s="46"/>
      <c r="I347" s="46"/>
      <c r="J347" s="231"/>
      <c r="K347" s="37"/>
      <c r="L347" s="37"/>
      <c r="M347" s="37"/>
      <c r="N347" s="37"/>
      <c r="O347" s="37"/>
      <c r="P347" s="37"/>
    </row>
    <row r="348" spans="1:16">
      <c r="A348" s="37"/>
      <c r="B348" s="37"/>
      <c r="C348" s="37"/>
      <c r="D348" s="37"/>
      <c r="E348" s="37"/>
      <c r="F348" s="37"/>
      <c r="G348" s="37"/>
      <c r="H348" s="37"/>
      <c r="I348" s="37"/>
      <c r="J348" s="232"/>
      <c r="K348" s="37"/>
      <c r="L348" s="37"/>
      <c r="M348" s="37"/>
      <c r="N348" s="37"/>
      <c r="O348" s="37"/>
      <c r="P348" s="37"/>
    </row>
    <row r="349" spans="1:16">
      <c r="A349" s="37"/>
      <c r="B349" s="37"/>
      <c r="C349" s="37"/>
      <c r="D349" s="37"/>
      <c r="E349" s="37"/>
      <c r="F349" s="37"/>
      <c r="G349" s="37"/>
      <c r="H349" s="37"/>
      <c r="I349" s="37"/>
      <c r="J349" s="232"/>
      <c r="K349" s="37"/>
      <c r="L349" s="37"/>
      <c r="M349" s="37"/>
      <c r="N349" s="37"/>
      <c r="O349" s="37"/>
      <c r="P349" s="37"/>
    </row>
    <row r="350" spans="1:16">
      <c r="A350" s="37"/>
      <c r="B350" s="37"/>
      <c r="C350" s="37"/>
      <c r="D350" s="37"/>
      <c r="E350" s="37"/>
      <c r="F350" s="37"/>
      <c r="G350" s="37"/>
      <c r="H350" s="37"/>
      <c r="I350" s="37"/>
      <c r="J350" s="232"/>
      <c r="K350" s="37"/>
      <c r="L350" s="37"/>
      <c r="M350" s="37"/>
      <c r="N350" s="37"/>
      <c r="O350" s="37"/>
      <c r="P350" s="37"/>
    </row>
    <row r="351" spans="1:16">
      <c r="A351" s="37"/>
      <c r="B351" s="37"/>
      <c r="C351" s="37"/>
      <c r="D351" s="37"/>
      <c r="E351" s="37"/>
      <c r="F351" s="37"/>
      <c r="G351" s="37"/>
      <c r="H351" s="37"/>
      <c r="I351" s="37"/>
      <c r="J351" s="232"/>
      <c r="K351" s="37"/>
      <c r="L351" s="37"/>
      <c r="M351" s="37"/>
      <c r="N351" s="37"/>
      <c r="O351" s="37"/>
      <c r="P351" s="37"/>
    </row>
    <row r="352" spans="1:16">
      <c r="A352" s="37"/>
      <c r="B352" s="37"/>
      <c r="C352" s="37"/>
      <c r="D352" s="37"/>
      <c r="E352" s="37"/>
      <c r="F352" s="37"/>
      <c r="G352" s="37"/>
      <c r="H352" s="37"/>
      <c r="I352" s="37"/>
      <c r="J352" s="232"/>
      <c r="K352" s="37"/>
      <c r="L352" s="37"/>
    </row>
    <row r="353" spans="1:12">
      <c r="A353" s="37"/>
      <c r="B353" s="37"/>
      <c r="C353" s="37"/>
      <c r="D353" s="37"/>
      <c r="E353" s="37"/>
      <c r="F353" s="37"/>
      <c r="G353" s="37"/>
      <c r="H353" s="37"/>
      <c r="I353" s="37"/>
      <c r="J353" s="232"/>
      <c r="K353" s="37"/>
      <c r="L353" s="37"/>
    </row>
    <row r="354" spans="1:12">
      <c r="A354" s="37"/>
      <c r="B354" s="37"/>
      <c r="C354" s="37"/>
      <c r="D354" s="37"/>
      <c r="E354" s="37"/>
      <c r="F354" s="37"/>
      <c r="G354" s="37"/>
      <c r="H354" s="37"/>
      <c r="I354" s="37"/>
      <c r="J354" s="232"/>
      <c r="K354" s="37"/>
      <c r="L354" s="37"/>
    </row>
    <row r="355" spans="1:12">
      <c r="A355" s="37"/>
      <c r="B355" s="37"/>
      <c r="C355" s="37"/>
      <c r="D355" s="37"/>
      <c r="E355" s="37"/>
      <c r="F355" s="37"/>
      <c r="G355" s="37"/>
      <c r="H355" s="37"/>
      <c r="I355" s="37"/>
      <c r="J355" s="232"/>
      <c r="K355" s="37"/>
      <c r="L355" s="37"/>
    </row>
    <row r="356" spans="1:12">
      <c r="A356" s="37"/>
      <c r="B356" s="37"/>
      <c r="C356" s="37"/>
      <c r="D356" s="37"/>
      <c r="E356" s="37"/>
      <c r="F356" s="37"/>
      <c r="G356" s="37"/>
      <c r="H356" s="37"/>
      <c r="I356" s="37"/>
      <c r="J356" s="232"/>
      <c r="K356" s="37"/>
      <c r="L356" s="37"/>
    </row>
    <row r="357" spans="1:12">
      <c r="A357" s="37"/>
      <c r="B357" s="37"/>
      <c r="C357" s="37"/>
      <c r="D357" s="37"/>
      <c r="E357" s="37"/>
      <c r="F357" s="37"/>
      <c r="G357" s="37"/>
      <c r="H357" s="37"/>
      <c r="I357" s="37"/>
      <c r="J357" s="232"/>
      <c r="K357" s="37"/>
      <c r="L357" s="37"/>
    </row>
    <row r="358" spans="1:12">
      <c r="A358" s="37"/>
      <c r="B358" s="37"/>
      <c r="C358" s="37"/>
      <c r="D358" s="37"/>
      <c r="E358" s="37"/>
      <c r="F358" s="37"/>
      <c r="G358" s="37"/>
      <c r="H358" s="37"/>
      <c r="I358" s="37"/>
      <c r="J358" s="232"/>
      <c r="K358" s="37"/>
      <c r="L358" s="37"/>
    </row>
    <row r="359" spans="1:12">
      <c r="A359" s="37"/>
      <c r="B359" s="37"/>
      <c r="C359" s="37"/>
      <c r="D359" s="37"/>
      <c r="E359" s="37"/>
      <c r="F359" s="37"/>
      <c r="G359" s="37"/>
      <c r="H359" s="37"/>
      <c r="I359" s="37"/>
      <c r="J359" s="232"/>
      <c r="K359" s="37"/>
      <c r="L359" s="37"/>
    </row>
    <row r="360" spans="1:12">
      <c r="A360" s="37"/>
      <c r="B360" s="37"/>
      <c r="C360" s="37"/>
      <c r="D360" s="37"/>
      <c r="E360" s="37"/>
      <c r="F360" s="37"/>
      <c r="G360" s="37"/>
      <c r="H360" s="37"/>
      <c r="I360" s="37"/>
      <c r="J360" s="232"/>
      <c r="K360" s="37"/>
      <c r="L360" s="37"/>
    </row>
    <row r="361" spans="1:12">
      <c r="A361" s="37"/>
      <c r="B361" s="37"/>
      <c r="C361" s="37"/>
      <c r="D361" s="37"/>
      <c r="E361" s="37"/>
      <c r="F361" s="37"/>
      <c r="G361" s="37"/>
      <c r="H361" s="37"/>
      <c r="I361" s="37"/>
      <c r="J361" s="232"/>
      <c r="K361" s="37"/>
      <c r="L361" s="37"/>
    </row>
    <row r="362" spans="1:12">
      <c r="A362" s="37"/>
      <c r="B362" s="37"/>
      <c r="C362" s="37"/>
      <c r="D362" s="37"/>
      <c r="E362" s="37"/>
      <c r="F362" s="37"/>
      <c r="G362" s="37"/>
      <c r="H362" s="37"/>
      <c r="I362" s="37"/>
      <c r="J362" s="232"/>
      <c r="K362" s="37"/>
      <c r="L362" s="37"/>
    </row>
    <row r="363" spans="1:12">
      <c r="A363" s="37"/>
      <c r="B363" s="37"/>
      <c r="C363" s="37"/>
      <c r="D363" s="37"/>
      <c r="E363" s="37"/>
      <c r="F363" s="37"/>
      <c r="G363" s="37"/>
      <c r="H363" s="37"/>
      <c r="I363" s="37"/>
      <c r="J363" s="232"/>
      <c r="K363" s="37"/>
      <c r="L363" s="37"/>
    </row>
    <row r="364" spans="1:12">
      <c r="A364" s="37"/>
      <c r="B364" s="37"/>
      <c r="C364" s="37"/>
      <c r="D364" s="37"/>
      <c r="E364" s="37"/>
      <c r="F364" s="37"/>
      <c r="G364" s="37"/>
      <c r="H364" s="37"/>
      <c r="I364" s="37"/>
      <c r="J364" s="232"/>
      <c r="K364" s="37"/>
      <c r="L364" s="37"/>
    </row>
    <row r="365" spans="1:12">
      <c r="A365" s="37"/>
      <c r="B365" s="37"/>
      <c r="C365" s="37"/>
      <c r="D365" s="37"/>
      <c r="E365" s="37"/>
      <c r="F365" s="37"/>
      <c r="G365" s="37"/>
      <c r="H365" s="37"/>
      <c r="I365" s="37"/>
      <c r="J365" s="232"/>
      <c r="K365" s="37"/>
      <c r="L365" s="37"/>
    </row>
    <row r="366" spans="1:12">
      <c r="A366" s="37"/>
      <c r="B366" s="37"/>
      <c r="C366" s="37"/>
      <c r="D366" s="37"/>
      <c r="E366" s="37"/>
      <c r="F366" s="37"/>
      <c r="G366" s="37"/>
      <c r="H366" s="37"/>
      <c r="I366" s="37"/>
      <c r="J366" s="232"/>
      <c r="K366" s="37"/>
      <c r="L366" s="37"/>
    </row>
    <row r="367" spans="1:12">
      <c r="A367" s="37"/>
      <c r="B367" s="37"/>
      <c r="C367" s="37"/>
      <c r="D367" s="37"/>
      <c r="E367" s="37"/>
      <c r="F367" s="37"/>
      <c r="G367" s="37"/>
      <c r="H367" s="37"/>
      <c r="I367" s="37"/>
      <c r="J367" s="232"/>
      <c r="K367" s="37"/>
      <c r="L367" s="37"/>
    </row>
    <row r="368" spans="1:12">
      <c r="A368" s="37"/>
      <c r="B368" s="37"/>
      <c r="C368" s="37"/>
      <c r="D368" s="37"/>
      <c r="E368" s="37"/>
      <c r="F368" s="37"/>
      <c r="G368" s="37"/>
      <c r="H368" s="37"/>
      <c r="I368" s="37"/>
      <c r="J368" s="232"/>
      <c r="K368" s="37"/>
      <c r="L368" s="37"/>
    </row>
    <row r="369" spans="1:12">
      <c r="A369" s="37"/>
      <c r="B369" s="37"/>
      <c r="C369" s="37"/>
      <c r="D369" s="37"/>
      <c r="E369" s="37"/>
      <c r="F369" s="37"/>
      <c r="G369" s="37"/>
      <c r="H369" s="37"/>
      <c r="I369" s="37"/>
      <c r="J369" s="232"/>
      <c r="K369" s="37"/>
      <c r="L369" s="37"/>
    </row>
    <row r="370" spans="1:12">
      <c r="A370" s="37"/>
      <c r="B370" s="37"/>
      <c r="C370" s="37"/>
      <c r="D370" s="37"/>
      <c r="E370" s="37"/>
      <c r="F370" s="37"/>
      <c r="G370" s="37"/>
      <c r="H370" s="37"/>
      <c r="I370" s="37"/>
      <c r="J370" s="232"/>
      <c r="K370" s="37"/>
      <c r="L370" s="37"/>
    </row>
    <row r="371" spans="1:12">
      <c r="A371" s="37"/>
      <c r="B371" s="37"/>
      <c r="C371" s="37"/>
      <c r="D371" s="37"/>
      <c r="E371" s="37"/>
      <c r="F371" s="37"/>
      <c r="G371" s="37"/>
      <c r="H371" s="37"/>
      <c r="I371" s="37"/>
      <c r="J371" s="232"/>
      <c r="K371" s="37"/>
      <c r="L371" s="37"/>
    </row>
    <row r="372" spans="1:12">
      <c r="A372" s="37"/>
      <c r="B372" s="37"/>
      <c r="C372" s="37"/>
      <c r="D372" s="37"/>
      <c r="E372" s="37"/>
      <c r="F372" s="37"/>
      <c r="G372" s="37"/>
      <c r="H372" s="37"/>
      <c r="I372" s="37"/>
      <c r="J372" s="232"/>
      <c r="K372" s="37"/>
      <c r="L372" s="37"/>
    </row>
    <row r="373" spans="1:12">
      <c r="A373" s="37"/>
      <c r="B373" s="37"/>
      <c r="C373" s="37"/>
      <c r="D373" s="37"/>
      <c r="E373" s="37"/>
      <c r="F373" s="37"/>
      <c r="G373" s="37"/>
      <c r="H373" s="37"/>
      <c r="I373" s="37"/>
      <c r="J373" s="232"/>
      <c r="K373" s="37"/>
      <c r="L373" s="37"/>
    </row>
    <row r="374" spans="1:12">
      <c r="A374" s="37"/>
      <c r="B374" s="37"/>
      <c r="C374" s="37"/>
      <c r="D374" s="37"/>
      <c r="E374" s="37"/>
      <c r="F374" s="37"/>
      <c r="G374" s="37"/>
      <c r="H374" s="37"/>
      <c r="I374" s="37"/>
      <c r="J374" s="232"/>
      <c r="K374" s="37"/>
      <c r="L374" s="37"/>
    </row>
    <row r="375" spans="1:12">
      <c r="A375" s="37"/>
      <c r="B375" s="37"/>
      <c r="C375" s="37"/>
      <c r="D375" s="37"/>
      <c r="E375" s="37"/>
      <c r="F375" s="37"/>
      <c r="G375" s="37"/>
      <c r="H375" s="37"/>
      <c r="I375" s="37"/>
      <c r="J375" s="232"/>
      <c r="K375" s="37"/>
      <c r="L375" s="37"/>
    </row>
    <row r="376" spans="1:12">
      <c r="A376" s="37"/>
      <c r="B376" s="37"/>
      <c r="C376" s="37"/>
      <c r="D376" s="37"/>
      <c r="E376" s="37"/>
      <c r="F376" s="37"/>
      <c r="G376" s="37"/>
      <c r="H376" s="37"/>
      <c r="I376" s="37"/>
      <c r="J376" s="232"/>
      <c r="K376" s="37"/>
      <c r="L376" s="37"/>
    </row>
    <row r="377" spans="1:12">
      <c r="A377" s="37"/>
      <c r="B377" s="37"/>
      <c r="C377" s="37"/>
      <c r="D377" s="37"/>
      <c r="E377" s="37"/>
      <c r="F377" s="37"/>
      <c r="G377" s="37"/>
      <c r="H377" s="37"/>
      <c r="I377" s="37"/>
      <c r="J377" s="232"/>
      <c r="K377" s="37"/>
      <c r="L377" s="37"/>
    </row>
    <row r="378" spans="1:12">
      <c r="A378" s="37"/>
      <c r="B378" s="37"/>
      <c r="C378" s="37"/>
      <c r="D378" s="37"/>
      <c r="E378" s="37"/>
      <c r="F378" s="37"/>
      <c r="G378" s="37"/>
      <c r="H378" s="37"/>
      <c r="I378" s="37"/>
      <c r="J378" s="232"/>
      <c r="K378" s="37"/>
      <c r="L378" s="37"/>
    </row>
    <row r="379" spans="1:12">
      <c r="A379" s="37"/>
      <c r="B379" s="37"/>
      <c r="C379" s="37"/>
      <c r="D379" s="37"/>
      <c r="E379" s="37"/>
      <c r="F379" s="37"/>
      <c r="G379" s="37"/>
      <c r="H379" s="37"/>
      <c r="I379" s="37"/>
      <c r="J379" s="232"/>
      <c r="K379" s="37"/>
      <c r="L379" s="37"/>
    </row>
    <row r="380" spans="1:12">
      <c r="A380" s="37"/>
      <c r="B380" s="37"/>
      <c r="C380" s="37"/>
      <c r="D380" s="37"/>
      <c r="E380" s="37"/>
      <c r="F380" s="37"/>
      <c r="G380" s="37"/>
      <c r="H380" s="37"/>
      <c r="I380" s="37"/>
      <c r="J380" s="232"/>
      <c r="K380" s="37"/>
      <c r="L380" s="37"/>
    </row>
    <row r="381" spans="1:12">
      <c r="A381" s="37"/>
      <c r="B381" s="37"/>
      <c r="C381" s="37"/>
      <c r="D381" s="37"/>
      <c r="E381" s="37"/>
      <c r="F381" s="37"/>
      <c r="G381" s="37"/>
      <c r="H381" s="37"/>
      <c r="I381" s="37"/>
      <c r="J381" s="232"/>
      <c r="K381" s="37"/>
      <c r="L381" s="37"/>
    </row>
    <row r="382" spans="1:12">
      <c r="A382" s="37"/>
      <c r="B382" s="37"/>
      <c r="C382" s="37"/>
      <c r="D382" s="37"/>
      <c r="E382" s="37"/>
      <c r="F382" s="37"/>
      <c r="G382" s="37"/>
      <c r="H382" s="37"/>
      <c r="I382" s="37"/>
      <c r="J382" s="232"/>
      <c r="K382" s="37"/>
      <c r="L382" s="37"/>
    </row>
    <row r="383" spans="1:12">
      <c r="A383" s="37"/>
      <c r="B383" s="37"/>
      <c r="C383" s="37"/>
      <c r="D383" s="37"/>
      <c r="E383" s="37"/>
      <c r="F383" s="37"/>
      <c r="G383" s="37"/>
      <c r="H383" s="37"/>
      <c r="I383" s="37"/>
      <c r="J383" s="232"/>
      <c r="K383" s="37"/>
      <c r="L383" s="37"/>
    </row>
    <row r="384" spans="1:12">
      <c r="A384" s="37"/>
      <c r="B384" s="37"/>
      <c r="C384" s="37"/>
      <c r="D384" s="37"/>
      <c r="E384" s="37"/>
      <c r="F384" s="37"/>
      <c r="G384" s="37"/>
      <c r="H384" s="37"/>
      <c r="I384" s="37"/>
      <c r="J384" s="232"/>
      <c r="K384" s="37"/>
      <c r="L384" s="37"/>
    </row>
    <row r="385" spans="1:12">
      <c r="A385" s="37"/>
      <c r="B385" s="37"/>
      <c r="C385" s="37"/>
      <c r="D385" s="37"/>
      <c r="E385" s="37"/>
      <c r="F385" s="37"/>
      <c r="G385" s="37"/>
      <c r="H385" s="37"/>
      <c r="I385" s="37"/>
      <c r="J385" s="232"/>
      <c r="K385" s="37"/>
      <c r="L385" s="37"/>
    </row>
    <row r="386" spans="1:12">
      <c r="A386" s="37"/>
      <c r="B386" s="37"/>
      <c r="C386" s="37"/>
      <c r="D386" s="37"/>
      <c r="E386" s="37"/>
      <c r="F386" s="37"/>
      <c r="G386" s="37"/>
      <c r="H386" s="37"/>
      <c r="I386" s="37"/>
      <c r="J386" s="232"/>
      <c r="K386" s="37"/>
      <c r="L386" s="37"/>
    </row>
    <row r="387" spans="1:12">
      <c r="A387" s="37"/>
      <c r="B387" s="37"/>
      <c r="C387" s="37"/>
      <c r="D387" s="37"/>
      <c r="E387" s="37"/>
      <c r="F387" s="37"/>
      <c r="G387" s="37"/>
      <c r="H387" s="37"/>
      <c r="I387" s="37"/>
      <c r="J387" s="232"/>
      <c r="K387" s="37"/>
      <c r="L387" s="37"/>
    </row>
    <row r="388" spans="1:12">
      <c r="A388" s="37"/>
      <c r="B388" s="37"/>
      <c r="C388" s="37"/>
      <c r="D388" s="37"/>
      <c r="E388" s="37"/>
      <c r="F388" s="37"/>
      <c r="G388" s="37"/>
      <c r="H388" s="37"/>
      <c r="I388" s="37"/>
      <c r="J388" s="232"/>
      <c r="K388" s="37"/>
      <c r="L388" s="37"/>
    </row>
    <row r="389" spans="1:12">
      <c r="A389" s="37"/>
      <c r="B389" s="37"/>
      <c r="C389" s="37"/>
      <c r="D389" s="37"/>
      <c r="E389" s="37"/>
      <c r="F389" s="37"/>
      <c r="G389" s="37"/>
      <c r="H389" s="37"/>
      <c r="I389" s="37"/>
      <c r="J389" s="232"/>
      <c r="K389" s="37"/>
      <c r="L389" s="37"/>
    </row>
    <row r="390" spans="1:12">
      <c r="A390" s="37"/>
      <c r="B390" s="37"/>
      <c r="C390" s="37"/>
      <c r="D390" s="37"/>
      <c r="E390" s="37"/>
      <c r="F390" s="37"/>
      <c r="G390" s="37"/>
      <c r="H390" s="37"/>
      <c r="I390" s="37"/>
      <c r="J390" s="232"/>
      <c r="K390" s="37"/>
      <c r="L390" s="37"/>
    </row>
    <row r="391" spans="1:12">
      <c r="A391" s="37"/>
      <c r="B391" s="37"/>
      <c r="C391" s="37"/>
      <c r="D391" s="37"/>
      <c r="E391" s="37"/>
      <c r="F391" s="37"/>
      <c r="G391" s="37"/>
      <c r="H391" s="37"/>
      <c r="I391" s="37"/>
      <c r="J391" s="232"/>
      <c r="K391" s="37"/>
      <c r="L391" s="37"/>
    </row>
    <row r="392" spans="1:12">
      <c r="A392" s="37"/>
      <c r="B392" s="37"/>
      <c r="C392" s="37"/>
      <c r="D392" s="37"/>
      <c r="E392" s="37"/>
      <c r="F392" s="37"/>
      <c r="G392" s="37"/>
      <c r="H392" s="37"/>
      <c r="I392" s="37"/>
      <c r="J392" s="232"/>
      <c r="K392" s="37"/>
      <c r="L392" s="37"/>
    </row>
    <row r="393" spans="1:12">
      <c r="A393" s="37"/>
      <c r="B393" s="37"/>
      <c r="C393" s="37"/>
      <c r="D393" s="37"/>
      <c r="E393" s="37"/>
      <c r="F393" s="37"/>
      <c r="G393" s="37"/>
      <c r="H393" s="37"/>
      <c r="I393" s="37"/>
      <c r="J393" s="232"/>
      <c r="K393" s="37"/>
      <c r="L393" s="37"/>
    </row>
    <row r="394" spans="1:12">
      <c r="A394" s="37"/>
      <c r="B394" s="37"/>
      <c r="C394" s="37"/>
      <c r="D394" s="37"/>
      <c r="E394" s="37"/>
      <c r="F394" s="37"/>
      <c r="G394" s="37"/>
      <c r="H394" s="37"/>
      <c r="I394" s="37"/>
      <c r="J394" s="232"/>
      <c r="K394" s="37"/>
      <c r="L394" s="37"/>
    </row>
    <row r="395" spans="1:12">
      <c r="A395" s="37"/>
      <c r="B395" s="37"/>
      <c r="C395" s="37"/>
      <c r="D395" s="37"/>
      <c r="E395" s="37"/>
      <c r="F395" s="37"/>
      <c r="G395" s="37"/>
      <c r="H395" s="37"/>
      <c r="I395" s="37"/>
      <c r="J395" s="232"/>
      <c r="K395" s="37"/>
      <c r="L395" s="37"/>
    </row>
    <row r="396" spans="1:12">
      <c r="A396" s="37"/>
      <c r="B396" s="37"/>
      <c r="C396" s="37"/>
      <c r="D396" s="37"/>
      <c r="E396" s="37"/>
      <c r="F396" s="37"/>
      <c r="G396" s="37"/>
      <c r="H396" s="37"/>
      <c r="I396" s="37"/>
      <c r="J396" s="232"/>
      <c r="K396" s="37"/>
      <c r="L396" s="37"/>
    </row>
    <row r="397" spans="1:12">
      <c r="A397" s="37"/>
      <c r="B397" s="37"/>
      <c r="C397" s="37"/>
      <c r="D397" s="37"/>
      <c r="E397" s="37"/>
      <c r="F397" s="37"/>
      <c r="G397" s="37"/>
      <c r="H397" s="37"/>
      <c r="I397" s="37"/>
      <c r="J397" s="232"/>
      <c r="K397" s="37"/>
      <c r="L397" s="37"/>
    </row>
    <row r="398" spans="1:12">
      <c r="A398" s="37"/>
      <c r="B398" s="37"/>
      <c r="C398" s="37"/>
      <c r="D398" s="37"/>
      <c r="E398" s="37"/>
      <c r="F398" s="37"/>
      <c r="G398" s="37"/>
      <c r="H398" s="37"/>
      <c r="I398" s="37"/>
      <c r="J398" s="232"/>
      <c r="K398" s="37"/>
      <c r="L398" s="37"/>
    </row>
    <row r="399" spans="1:12">
      <c r="A399" s="37"/>
      <c r="B399" s="37"/>
      <c r="C399" s="37"/>
      <c r="D399" s="37"/>
      <c r="E399" s="37"/>
      <c r="F399" s="37"/>
      <c r="G399" s="37"/>
      <c r="H399" s="37"/>
      <c r="I399" s="37"/>
      <c r="J399" s="232"/>
      <c r="K399" s="37"/>
      <c r="L399" s="37"/>
    </row>
    <row r="400" spans="1:12">
      <c r="A400" s="37"/>
      <c r="B400" s="37"/>
      <c r="C400" s="37"/>
      <c r="D400" s="37"/>
      <c r="E400" s="37"/>
      <c r="F400" s="37"/>
      <c r="G400" s="37"/>
      <c r="H400" s="37"/>
      <c r="I400" s="37"/>
      <c r="J400" s="232"/>
      <c r="K400" s="37"/>
      <c r="L400" s="37"/>
    </row>
  </sheetData>
  <autoFilter ref="A6:EV327"/>
  <mergeCells count="26">
    <mergeCell ref="H174:H181"/>
    <mergeCell ref="A173:A181"/>
    <mergeCell ref="B173:B181"/>
    <mergeCell ref="C173:G173"/>
    <mergeCell ref="A192:A197"/>
    <mergeCell ref="B192:B197"/>
    <mergeCell ref="B1:H3"/>
    <mergeCell ref="B4:B6"/>
    <mergeCell ref="A7:J7"/>
    <mergeCell ref="A157:J157"/>
    <mergeCell ref="C4:G5"/>
    <mergeCell ref="H4:J5"/>
    <mergeCell ref="A4:A5"/>
    <mergeCell ref="B325:C325"/>
    <mergeCell ref="A290:A309"/>
    <mergeCell ref="B290:B309"/>
    <mergeCell ref="A217:J217"/>
    <mergeCell ref="A275:A276"/>
    <mergeCell ref="B275:B276"/>
    <mergeCell ref="H275:H276"/>
    <mergeCell ref="H200:H202"/>
    <mergeCell ref="B201:B202"/>
    <mergeCell ref="A201:A202"/>
    <mergeCell ref="B203:B209"/>
    <mergeCell ref="A203:A209"/>
    <mergeCell ref="C203:G203"/>
  </mergeCells>
  <phoneticPr fontId="7" type="noConversion"/>
  <pageMargins left="0.7" right="0.23" top="0.31" bottom="0.42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Vera</cp:lastModifiedBy>
  <cp:lastPrinted>2017-01-20T15:41:10Z</cp:lastPrinted>
  <dcterms:created xsi:type="dcterms:W3CDTF">2015-04-10T08:03:48Z</dcterms:created>
  <dcterms:modified xsi:type="dcterms:W3CDTF">2017-01-24T12:44:03Z</dcterms:modified>
</cp:coreProperties>
</file>